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7_02_1800_5_basil_14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V14" i="1"/>
  <c r="CB14" i="1" s="1"/>
  <c r="X14" i="1"/>
  <c r="Y14" i="1"/>
  <c r="AH14" i="1"/>
  <c r="AJ14" i="1" s="1"/>
  <c r="BG14" i="1"/>
  <c r="BH14" i="1" s="1"/>
  <c r="BI14" i="1"/>
  <c r="BJ14" i="1"/>
  <c r="BK14" i="1"/>
  <c r="BP14" i="1"/>
  <c r="BQ14" i="1" s="1"/>
  <c r="BT14" i="1" s="1"/>
  <c r="BS14" i="1"/>
  <c r="CA14" i="1"/>
  <c r="O14" i="1" s="1"/>
  <c r="CC14" i="1"/>
  <c r="P14" i="1" s="1"/>
  <c r="CD14" i="1"/>
  <c r="CE14" i="1"/>
  <c r="Q15" i="1"/>
  <c r="AC15" i="1" s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X16" i="1"/>
  <c r="Y16" i="1"/>
  <c r="AH16" i="1"/>
  <c r="AJ16" i="1" s="1"/>
  <c r="BG16" i="1"/>
  <c r="BH16" i="1" s="1"/>
  <c r="BI16" i="1"/>
  <c r="BJ16" i="1"/>
  <c r="BK16" i="1"/>
  <c r="BP16" i="1"/>
  <c r="BQ16" i="1" s="1"/>
  <c r="BT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B18" i="1"/>
  <c r="CC18" i="1"/>
  <c r="P18" i="1" s="1"/>
  <c r="CD18" i="1"/>
  <c r="CE18" i="1"/>
  <c r="Q19" i="1"/>
  <c r="V19" i="1"/>
  <c r="X19" i="1"/>
  <c r="Y19" i="1"/>
  <c r="AH19" i="1"/>
  <c r="AJ19" i="1"/>
  <c r="BG19" i="1"/>
  <c r="E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X22" i="1"/>
  <c r="Y22" i="1"/>
  <c r="AH22" i="1"/>
  <c r="AJ22" i="1" s="1"/>
  <c r="BG22" i="1"/>
  <c r="BH22" i="1" s="1"/>
  <c r="AD22" i="1" s="1"/>
  <c r="BI22" i="1"/>
  <c r="BJ22" i="1"/>
  <c r="BK22" i="1"/>
  <c r="BP22" i="1"/>
  <c r="BQ22" i="1" s="1"/>
  <c r="BS22" i="1"/>
  <c r="CA22" i="1"/>
  <c r="O22" i="1" s="1"/>
  <c r="CB22" i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T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O25" i="1" s="1"/>
  <c r="CC25" i="1"/>
  <c r="P25" i="1" s="1"/>
  <c r="CD25" i="1"/>
  <c r="CE25" i="1"/>
  <c r="AC24" i="1" l="1"/>
  <c r="AC23" i="1"/>
  <c r="BT22" i="1"/>
  <c r="BT21" i="1"/>
  <c r="BT20" i="1"/>
  <c r="AC19" i="1"/>
  <c r="BT18" i="1"/>
  <c r="BH13" i="1"/>
  <c r="AD13" i="1" s="1"/>
  <c r="BT15" i="1"/>
  <c r="AC18" i="1"/>
  <c r="AC17" i="1"/>
  <c r="BH25" i="1"/>
  <c r="AD25" i="1" s="1"/>
  <c r="BH18" i="1"/>
  <c r="AD18" i="1" s="1"/>
  <c r="BY18" i="1"/>
  <c r="AC22" i="1"/>
  <c r="AC20" i="1"/>
  <c r="AC13" i="1"/>
  <c r="CB19" i="1"/>
  <c r="W19" i="1" s="1"/>
  <c r="BT23" i="1"/>
  <c r="E22" i="1"/>
  <c r="W22" i="1" s="1"/>
  <c r="BT19" i="1"/>
  <c r="AC14" i="1"/>
  <c r="BH23" i="1"/>
  <c r="AD23" i="1" s="1"/>
  <c r="AC16" i="1"/>
  <c r="CB24" i="1"/>
  <c r="AC21" i="1"/>
  <c r="BL22" i="1"/>
  <c r="AF22" i="1" s="1"/>
  <c r="BM22" i="1" s="1"/>
  <c r="BN22" i="1" s="1"/>
  <c r="BO22" i="1" s="1"/>
  <c r="BR22" i="1" s="1"/>
  <c r="F22" i="1" s="1"/>
  <c r="BU22" i="1" s="1"/>
  <c r="G22" i="1" s="1"/>
  <c r="BH21" i="1"/>
  <c r="AD21" i="1" s="1"/>
  <c r="BH19" i="1"/>
  <c r="AD19" i="1" s="1"/>
  <c r="CB16" i="1"/>
  <c r="BL14" i="1"/>
  <c r="AF14" i="1" s="1"/>
  <c r="BM14" i="1" s="1"/>
  <c r="BN14" i="1" s="1"/>
  <c r="BO14" i="1" s="1"/>
  <c r="BR14" i="1" s="1"/>
  <c r="F14" i="1" s="1"/>
  <c r="BU14" i="1" s="1"/>
  <c r="G14" i="1" s="1"/>
  <c r="W18" i="1"/>
  <c r="AC25" i="1"/>
  <c r="BH15" i="1"/>
  <c r="AD15" i="1" s="1"/>
  <c r="E14" i="1"/>
  <c r="BH17" i="1"/>
  <c r="AD17" i="1" s="1"/>
  <c r="AD16" i="1"/>
  <c r="W17" i="1"/>
  <c r="BY17" i="1"/>
  <c r="BL16" i="1"/>
  <c r="AF16" i="1" s="1"/>
  <c r="BM16" i="1" s="1"/>
  <c r="BY21" i="1"/>
  <c r="W21" i="1"/>
  <c r="BL20" i="1"/>
  <c r="AF20" i="1" s="1"/>
  <c r="BM20" i="1" s="1"/>
  <c r="BY19" i="1"/>
  <c r="W13" i="1"/>
  <c r="BY13" i="1"/>
  <c r="AD20" i="1"/>
  <c r="AD14" i="1"/>
  <c r="AD24" i="1"/>
  <c r="BY25" i="1"/>
  <c r="W25" i="1"/>
  <c r="BL24" i="1"/>
  <c r="AF24" i="1" s="1"/>
  <c r="BM24" i="1" s="1"/>
  <c r="W23" i="1"/>
  <c r="BY23" i="1"/>
  <c r="BY15" i="1"/>
  <c r="W15" i="1"/>
  <c r="E20" i="1"/>
  <c r="BL25" i="1"/>
  <c r="AF25" i="1" s="1"/>
  <c r="BM25" i="1" s="1"/>
  <c r="E16" i="1"/>
  <c r="E24" i="1"/>
  <c r="BL21" i="1"/>
  <c r="AF21" i="1" s="1"/>
  <c r="BM21" i="1" s="1"/>
  <c r="BL17" i="1"/>
  <c r="AF17" i="1" s="1"/>
  <c r="BM17" i="1" s="1"/>
  <c r="BY22" i="1" l="1"/>
  <c r="AE14" i="1"/>
  <c r="BL13" i="1"/>
  <c r="AF13" i="1" s="1"/>
  <c r="BM13" i="1" s="1"/>
  <c r="BN13" i="1" s="1"/>
  <c r="BO13" i="1" s="1"/>
  <c r="BR13" i="1" s="1"/>
  <c r="F13" i="1" s="1"/>
  <c r="BU13" i="1" s="1"/>
  <c r="G13" i="1" s="1"/>
  <c r="BL18" i="1"/>
  <c r="AF18" i="1" s="1"/>
  <c r="BM18" i="1" s="1"/>
  <c r="BX14" i="1"/>
  <c r="BZ14" i="1" s="1"/>
  <c r="BL15" i="1"/>
  <c r="AF15" i="1" s="1"/>
  <c r="BM15" i="1" s="1"/>
  <c r="BN15" i="1" s="1"/>
  <c r="BO15" i="1" s="1"/>
  <c r="BR15" i="1" s="1"/>
  <c r="F15" i="1" s="1"/>
  <c r="BU15" i="1" s="1"/>
  <c r="G15" i="1" s="1"/>
  <c r="BV15" i="1" s="1"/>
  <c r="BL23" i="1"/>
  <c r="AF23" i="1" s="1"/>
  <c r="BM23" i="1" s="1"/>
  <c r="BN23" i="1" s="1"/>
  <c r="BO23" i="1" s="1"/>
  <c r="BR23" i="1" s="1"/>
  <c r="F23" i="1" s="1"/>
  <c r="BU23" i="1" s="1"/>
  <c r="G23" i="1" s="1"/>
  <c r="BV23" i="1" s="1"/>
  <c r="BL19" i="1"/>
  <c r="AF19" i="1" s="1"/>
  <c r="BM19" i="1" s="1"/>
  <c r="AE19" i="1" s="1"/>
  <c r="AE22" i="1"/>
  <c r="W14" i="1"/>
  <c r="BY14" i="1"/>
  <c r="BY24" i="1"/>
  <c r="W24" i="1"/>
  <c r="BN21" i="1"/>
  <c r="BO21" i="1" s="1"/>
  <c r="BR21" i="1" s="1"/>
  <c r="F21" i="1" s="1"/>
  <c r="BU21" i="1" s="1"/>
  <c r="G21" i="1" s="1"/>
  <c r="AE21" i="1"/>
  <c r="BN20" i="1"/>
  <c r="BO20" i="1" s="1"/>
  <c r="BR20" i="1" s="1"/>
  <c r="F20" i="1" s="1"/>
  <c r="BU20" i="1" s="1"/>
  <c r="G20" i="1" s="1"/>
  <c r="AE20" i="1"/>
  <c r="BN17" i="1"/>
  <c r="BO17" i="1" s="1"/>
  <c r="BR17" i="1" s="1"/>
  <c r="F17" i="1" s="1"/>
  <c r="BU17" i="1" s="1"/>
  <c r="G17" i="1" s="1"/>
  <c r="AE17" i="1"/>
  <c r="BY16" i="1"/>
  <c r="W16" i="1"/>
  <c r="BN25" i="1"/>
  <c r="BO25" i="1" s="1"/>
  <c r="BR25" i="1" s="1"/>
  <c r="F25" i="1" s="1"/>
  <c r="BU25" i="1" s="1"/>
  <c r="G25" i="1" s="1"/>
  <c r="AE25" i="1"/>
  <c r="BX22" i="1"/>
  <c r="BZ22" i="1" s="1"/>
  <c r="AE24" i="1"/>
  <c r="BN24" i="1"/>
  <c r="BO24" i="1" s="1"/>
  <c r="BR24" i="1" s="1"/>
  <c r="F24" i="1" s="1"/>
  <c r="BV22" i="1"/>
  <c r="BW22" i="1"/>
  <c r="BV14" i="1"/>
  <c r="BW14" i="1"/>
  <c r="BY20" i="1"/>
  <c r="W20" i="1"/>
  <c r="BN16" i="1"/>
  <c r="BO16" i="1" s="1"/>
  <c r="BR16" i="1" s="1"/>
  <c r="F16" i="1" s="1"/>
  <c r="AE16" i="1"/>
  <c r="BW23" i="1" l="1"/>
  <c r="BX23" i="1"/>
  <c r="BZ23" i="1" s="1"/>
  <c r="BX15" i="1"/>
  <c r="BZ15" i="1" s="1"/>
  <c r="AE13" i="1"/>
  <c r="BN19" i="1"/>
  <c r="BO19" i="1" s="1"/>
  <c r="BR19" i="1" s="1"/>
  <c r="F19" i="1" s="1"/>
  <c r="BU19" i="1" s="1"/>
  <c r="G19" i="1" s="1"/>
  <c r="BV19" i="1" s="1"/>
  <c r="BW15" i="1"/>
  <c r="AE18" i="1"/>
  <c r="BN18" i="1"/>
  <c r="BO18" i="1" s="1"/>
  <c r="BR18" i="1" s="1"/>
  <c r="F18" i="1" s="1"/>
  <c r="BU18" i="1" s="1"/>
  <c r="G18" i="1" s="1"/>
  <c r="AE15" i="1"/>
  <c r="BX17" i="1"/>
  <c r="BZ17" i="1" s="1"/>
  <c r="AE23" i="1"/>
  <c r="BX13" i="1"/>
  <c r="BZ13" i="1" s="1"/>
  <c r="BX21" i="1"/>
  <c r="BZ21" i="1" s="1"/>
  <c r="BV20" i="1"/>
  <c r="BW20" i="1"/>
  <c r="BV21" i="1"/>
  <c r="BW21" i="1"/>
  <c r="BV17" i="1"/>
  <c r="BW17" i="1"/>
  <c r="BX25" i="1"/>
  <c r="BZ25" i="1" s="1"/>
  <c r="BU16" i="1"/>
  <c r="G16" i="1" s="1"/>
  <c r="BX16" i="1"/>
  <c r="BZ16" i="1" s="1"/>
  <c r="BU24" i="1"/>
  <c r="G24" i="1" s="1"/>
  <c r="BX24" i="1"/>
  <c r="BZ24" i="1" s="1"/>
  <c r="BV25" i="1"/>
  <c r="BW25" i="1"/>
  <c r="BX20" i="1"/>
  <c r="BZ20" i="1" s="1"/>
  <c r="BV13" i="1"/>
  <c r="BW13" i="1"/>
  <c r="BX19" i="1" l="1"/>
  <c r="BZ19" i="1" s="1"/>
  <c r="BV18" i="1"/>
  <c r="BW18" i="1"/>
  <c r="BW19" i="1"/>
  <c r="BX18" i="1"/>
  <c r="BZ18" i="1" s="1"/>
  <c r="BV16" i="1"/>
  <c r="BW16" i="1"/>
  <c r="BW24" i="1"/>
  <c r="BV24" i="1"/>
</calcChain>
</file>

<file path=xl/sharedStrings.xml><?xml version="1.0" encoding="utf-8"?>
<sst xmlns="http://schemas.openxmlformats.org/spreadsheetml/2006/main" count="193" uniqueCount="112">
  <si>
    <t>OPEN 6.3.4</t>
  </si>
  <si>
    <t>Fri Feb  7 2020 17:15:18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</si>
  <si>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</si>
  <si>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</si>
  <si>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</si>
  <si>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</si>
  <si>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</si>
  <si>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</si>
  <si>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</si>
  <si>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</si>
  <si>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</si>
  <si>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</si>
  <si>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</si>
  <si>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/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</si>
  <si>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</si>
  <si>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</si>
  <si>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</si>
  <si>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</si>
  <si>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</si>
  <si>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</si>
  <si>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</si>
  <si>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</si>
  <si>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</si>
  <si>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</si>
  <si>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</si>
  <si>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</si>
  <si>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</si>
  <si>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</si>
  <si>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</si>
  <si>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</si>
  <si>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</si>
  <si>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</si>
  <si>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</si>
  <si>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</si>
  <si>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</si>
  <si>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</si>
  <si>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</si>
  <si>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</si>
  <si>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</si>
  <si>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</si>
  <si>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</si>
  <si>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</si>
  <si>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</si>
  <si>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</si>
  <si>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</si>
  <si>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</si>
  <si>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</si>
  <si>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</si>
  <si>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</si>
  <si>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</si>
  <si>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</si>
  <si>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</si>
  <si>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</si>
  <si>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</si>
  <si>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</si>
  <si>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</si>
  <si>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</si>
  <si>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</si>
  <si>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</si>
  <si>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</si>
  <si>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</si>
  <si>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</si>
  <si>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</si>
  <si>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</si>
  <si>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</si>
  <si>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</si>
  <si>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</si>
  <si>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</si>
  <si>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</si>
  <si>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</si>
  <si>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</si>
  <si>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</si>
  <si>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</si>
  <si>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</si>
  <si>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</si>
  <si>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</si>
  <si>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</si>
  <si>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</si>
  <si>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</si>
  <si>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</si>
  <si>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</si>
  <si>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</si>
  <si>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</si>
  <si>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</si>
  <si>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</si>
  <si>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</si>
  <si>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</si>
  <si>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</si>
  <si>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</si>
  <si>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</si>
  <si>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</si>
  <si>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</si>
  <si>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</si>
  <si>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</si>
  <si>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</si>
  <si>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</si>
  <si>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17:20:48</t>
  </si>
  <si>
    <t>17:48:59</t>
  </si>
  <si>
    <t>17:51:22</t>
  </si>
  <si>
    <t>17:52:50</t>
  </si>
  <si>
    <t>17:54:13</t>
  </si>
  <si>
    <t>17:55:36</t>
  </si>
  <si>
    <t>17:57:02</t>
  </si>
  <si>
    <t>17:58:25</t>
  </si>
  <si>
    <t>18:00:48</t>
  </si>
  <si>
    <t>18:03:11</t>
  </si>
  <si>
    <t>18:04:34</t>
  </si>
  <si>
    <t>18:06:10</t>
  </si>
  <si>
    <t>18:36:18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</si>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</sst>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401.99999910406768</v>
      </c>
      <c r="D13" s="1">
        <v>0</v>
      </c>
      <c r="E13">
        <f t="shared" ref="E13:E25" si="0">(AN13-AO13*(1000-AP13)/(1000-AQ13))*BG13</f>
        <v>5.5839191143870854</v>
      </c>
      <c r="F13">
        <f t="shared" ref="F13:F25" si="1">IF(BR13&lt;&gt;0,1/(1/BR13-1/AJ13),0)</f>
        <v>5.7761943164650373E-2</v>
      </c>
      <c r="G13">
        <f t="shared" ref="G13:G25" si="2">((BU13-BH13/2)*AO13-E13)/(BU13+BH13/2)</f>
        <v>232.18304229767244</v>
      </c>
      <c r="H13" s="1">
        <v>33</v>
      </c>
      <c r="I13" s="1">
        <v>0</v>
      </c>
      <c r="J13" s="1">
        <v>276.110107421875</v>
      </c>
      <c r="K13" s="1">
        <v>1798.34326171875</v>
      </c>
      <c r="L13" s="1">
        <v>0</v>
      </c>
      <c r="M13" s="1">
        <v>1694.890380859375</v>
      </c>
      <c r="N13" s="1">
        <v>482.04302978515625</v>
      </c>
      <c r="O13">
        <f t="shared" ref="O13:O25" si="3">CA13/K13</f>
        <v>0.84646417994861267</v>
      </c>
      <c r="P13">
        <f t="shared" ref="P13:P25" si="4">CC13/M13</f>
        <v>1</v>
      </c>
      <c r="Q13">
        <f t="shared" ref="Q13:Q25" si="5">(M13-N13)/M13</f>
        <v>0.71559043863312166</v>
      </c>
      <c r="R13" s="1">
        <v>-1</v>
      </c>
      <c r="S13" s="1">
        <v>0.87</v>
      </c>
      <c r="T13" s="1">
        <v>0.92</v>
      </c>
      <c r="U13" s="1">
        <v>10.835776329040527</v>
      </c>
      <c r="V13">
        <f t="shared" ref="V13:V25" si="6">(U13*T13+(100-U13)*S13)/100</f>
        <v>0.87541788816452026</v>
      </c>
      <c r="W13">
        <f t="shared" ref="W13:W25" si="7">(E13-R13)/CB13</f>
        <v>1.8802217784787106E-2</v>
      </c>
      <c r="X13">
        <f t="shared" ref="X13:X25" si="8">(M13-N13)/(M13-L13)</f>
        <v>0.71559043863312166</v>
      </c>
      <c r="Y13">
        <f t="shared" ref="Y13:Y25" si="9">(K13-M13)/(K13-L13)</f>
        <v>5.7526770923867369E-2</v>
      </c>
      <c r="Z13">
        <f t="shared" ref="Z13:Z24" si="10">($K$25-M13)/M13</f>
        <v>6.1038095458964367E-2</v>
      </c>
      <c r="AA13" s="1">
        <v>5.2982635796070099E-2</v>
      </c>
      <c r="AB13" s="1">
        <v>0.5</v>
      </c>
      <c r="AC13">
        <f t="shared" ref="AC13:AC25" si="11">Q13*AB13*V13*AA13</f>
        <v>1.6595238948564687E-2</v>
      </c>
      <c r="AD13">
        <f t="shared" ref="AD13:AD25" si="12">BH13*1000</f>
        <v>0.9427314126173334</v>
      </c>
      <c r="AE13">
        <f t="shared" ref="AE13:AE25" si="13">(BM13-BS13)</f>
        <v>1.6308709197622739</v>
      </c>
      <c r="AF13">
        <f t="shared" ref="AF13:AF25" si="14">(AL13+BL13*D13)</f>
        <v>22.960044860839844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22.994041442871094</v>
      </c>
      <c r="AL13" s="1">
        <v>22.960044860839844</v>
      </c>
      <c r="AM13" s="1">
        <v>23.029958724975586</v>
      </c>
      <c r="AN13" s="1">
        <v>399.89877319335938</v>
      </c>
      <c r="AO13" s="1">
        <v>395.92526245117188</v>
      </c>
      <c r="AP13" s="1">
        <v>11.046664237976074</v>
      </c>
      <c r="AQ13" s="1">
        <v>11.66814136505127</v>
      </c>
      <c r="AR13" s="1">
        <v>39.701930999755859</v>
      </c>
      <c r="AS13" s="1">
        <v>41.935539245605469</v>
      </c>
      <c r="AT13" s="1">
        <v>299.84417724609375</v>
      </c>
      <c r="AU13" s="1">
        <v>400</v>
      </c>
      <c r="AV13" s="1">
        <v>1.6537567377090454</v>
      </c>
      <c r="AW13" s="1">
        <v>101.30482482910156</v>
      </c>
      <c r="AX13" s="1">
        <v>1.0149482488632202</v>
      </c>
      <c r="AY13" s="1">
        <v>7.877773605287075E-3</v>
      </c>
      <c r="AZ13" s="1">
        <v>1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1.4992208862304686</v>
      </c>
      <c r="BH13">
        <f t="shared" ref="BH13:BH25" si="18">(AQ13-AP13)/(1000-AQ13)*BG13</f>
        <v>9.4273141261733335E-4</v>
      </c>
      <c r="BI13">
        <f t="shared" ref="BI13:BI25" si="19">(AL13+273.15)</f>
        <v>296.11004486083982</v>
      </c>
      <c r="BJ13">
        <f t="shared" ref="BJ13:BJ25" si="20">(AK13+273.15)</f>
        <v>296.14404144287107</v>
      </c>
      <c r="BK13">
        <f t="shared" ref="BK13:BK25" si="21">(AU13*BC13+AV13*BD13)*BE13</f>
        <v>63.999998569488525</v>
      </c>
      <c r="BL13">
        <f t="shared" ref="BL13:BL25" si="22">((BK13+0.00000010773*(BJ13^4-BI13^4))-BH13*44100)/(AH13*51.4+0.00000043092*BI13^3)</f>
        <v>9.1247993779566813E-2</v>
      </c>
      <c r="BM13">
        <f t="shared" ref="BM13:BM25" si="23">0.61365*EXP(17.502*AF13/(240.97+AF13))</f>
        <v>2.8129099368299868</v>
      </c>
      <c r="BN13">
        <f t="shared" ref="BN13:BN25" si="24">BM13*1000/AW13</f>
        <v>27.766791380127135</v>
      </c>
      <c r="BO13">
        <f t="shared" ref="BO13:BO25" si="25">(BN13-AQ13)</f>
        <v>16.098650015075865</v>
      </c>
      <c r="BP13">
        <f t="shared" ref="BP13:BP25" si="26">IF(D13,AL13,(AK13+AL13)/2)</f>
        <v>22.977043151855469</v>
      </c>
      <c r="BQ13">
        <f t="shared" ref="BQ13:BQ25" si="27">0.61365*EXP(17.502*BP13/(240.97+BP13))</f>
        <v>2.8158061437938766</v>
      </c>
      <c r="BR13">
        <f t="shared" ref="BR13:BR25" si="28">IF(BO13&lt;&gt;0,(1000-(BN13+AQ13)/2)/BO13*BH13,0)</f>
        <v>5.7405008297294328E-2</v>
      </c>
      <c r="BS13">
        <f t="shared" ref="BS13:BS25" si="29">AQ13*AW13/1000</f>
        <v>1.1820390170677129</v>
      </c>
      <c r="BT13">
        <f t="shared" ref="BT13:BT25" si="30">(BQ13-BS13)</f>
        <v>1.6337671267261638</v>
      </c>
      <c r="BU13">
        <f t="shared" ref="BU13:BU25" si="31">1/(1.6/F13+1.37/AJ13)</f>
        <v>3.5910028724303329E-2</v>
      </c>
      <c r="BV13">
        <f t="shared" ref="BV13:BV25" si="32">G13*AW13*0.001</f>
        <v>23.521262428253589</v>
      </c>
      <c r="BW13">
        <f t="shared" ref="BW13:BW25" si="33">G13/AO13</f>
        <v>0.58643149179273901</v>
      </c>
      <c r="BX13">
        <f t="shared" ref="BX13:BX25" si="34">(1-BH13*AW13/BM13/F13)*100</f>
        <v>41.221231030255844</v>
      </c>
      <c r="BY13">
        <f t="shared" ref="BY13:BY25" si="35">(AO13-E13/(AJ13/1.35))</f>
        <v>395.1137965357367</v>
      </c>
      <c r="BZ13">
        <f t="shared" ref="BZ13:BZ25" si="36">E13*BX13/100/BY13</f>
        <v>5.825562708428305E-3</v>
      </c>
      <c r="CA13">
        <f t="shared" ref="CA13:CA25" si="37">(K13-J13)</f>
        <v>1522.233154296875</v>
      </c>
      <c r="CB13">
        <f t="shared" ref="CB13:CB25" si="38">AU13*V13</f>
        <v>350.16715526580811</v>
      </c>
      <c r="CC13">
        <f t="shared" ref="CC13:CC25" si="39">(M13-L13)</f>
        <v>1694.890380859375</v>
      </c>
      <c r="CD13">
        <f t="shared" ref="CD13:CD25" si="40">(M13-N13)/(M13-J13)</f>
        <v>0.85485213868646803</v>
      </c>
      <c r="CE13">
        <f t="shared" ref="CE13:CE25" si="41">(K13-M13)/(K13-J13)</f>
        <v>6.7961258475650696E-2</v>
      </c>
    </row>
    <row r="14" spans="1:83" x14ac:dyDescent="0.25">
      <c r="A14" s="1">
        <v>2</v>
      </c>
      <c r="B14" s="1" t="s">
        <v>97</v>
      </c>
      <c r="C14" s="1">
        <v>2092.9999991040677</v>
      </c>
      <c r="D14" s="1">
        <v>0</v>
      </c>
      <c r="E14">
        <f t="shared" si="0"/>
        <v>10.397536936492392</v>
      </c>
      <c r="F14">
        <f t="shared" si="1"/>
        <v>0.10540469143910233</v>
      </c>
      <c r="G14">
        <f t="shared" si="2"/>
        <v>225.61886125320621</v>
      </c>
      <c r="H14" s="1">
        <v>34</v>
      </c>
      <c r="I14" s="1">
        <v>0</v>
      </c>
      <c r="J14" s="1">
        <v>276.110107421875</v>
      </c>
      <c r="K14" s="1">
        <v>1798.34326171875</v>
      </c>
      <c r="L14" s="1">
        <v>0</v>
      </c>
      <c r="M14" s="1">
        <v>734.623291015625</v>
      </c>
      <c r="N14" s="1">
        <v>548.86053466796875</v>
      </c>
      <c r="O14">
        <f t="shared" si="3"/>
        <v>0.84646417994861267</v>
      </c>
      <c r="P14">
        <f t="shared" si="4"/>
        <v>1</v>
      </c>
      <c r="Q14">
        <f t="shared" si="5"/>
        <v>0.25286804627557768</v>
      </c>
      <c r="R14" s="1">
        <v>-1</v>
      </c>
      <c r="S14" s="1">
        <v>0.87</v>
      </c>
      <c r="T14" s="1">
        <v>0.92</v>
      </c>
      <c r="U14" s="1">
        <v>9.9448671340942383</v>
      </c>
      <c r="V14">
        <f t="shared" si="6"/>
        <v>0.87497243356704713</v>
      </c>
      <c r="W14">
        <f t="shared" si="7"/>
        <v>1.0020128370504061E-2</v>
      </c>
      <c r="X14">
        <f t="shared" si="8"/>
        <v>0.25286804627557768</v>
      </c>
      <c r="Y14">
        <f t="shared" si="9"/>
        <v>0.59149996185182374</v>
      </c>
      <c r="Z14">
        <f t="shared" si="10"/>
        <v>1.4479801875496217</v>
      </c>
      <c r="AA14" s="1">
        <v>1301.9486083984375</v>
      </c>
      <c r="AB14" s="1">
        <v>0.5</v>
      </c>
      <c r="AC14">
        <f t="shared" si="11"/>
        <v>144.02973769157111</v>
      </c>
      <c r="AD14">
        <f t="shared" si="12"/>
        <v>1.6110175407454839</v>
      </c>
      <c r="AE14">
        <f t="shared" si="13"/>
        <v>1.5339240032390891</v>
      </c>
      <c r="AF14">
        <f t="shared" si="14"/>
        <v>23.038190841674805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23.192995071411133</v>
      </c>
      <c r="AL14" s="1">
        <v>23.038190841674805</v>
      </c>
      <c r="AM14" s="1">
        <v>23.021411895751953</v>
      </c>
      <c r="AN14" s="1">
        <v>399.97509765625</v>
      </c>
      <c r="AO14" s="1">
        <v>392.6153564453125</v>
      </c>
      <c r="AP14" s="1">
        <v>11.696904182434082</v>
      </c>
      <c r="AQ14" s="1">
        <v>12.758132934570313</v>
      </c>
      <c r="AR14" s="1">
        <v>41.531631469726563</v>
      </c>
      <c r="AS14" s="1">
        <v>45.2996826171875</v>
      </c>
      <c r="AT14" s="1">
        <v>299.74008178710938</v>
      </c>
      <c r="AU14" s="1">
        <v>1300</v>
      </c>
      <c r="AV14" s="1">
        <v>1.8172918558120728</v>
      </c>
      <c r="AW14" s="1">
        <v>101.29399108886719</v>
      </c>
      <c r="AX14" s="1">
        <v>1.8475867509841919</v>
      </c>
      <c r="AY14" s="1">
        <v>2.1368307992815971E-2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1.4987004089355467</v>
      </c>
      <c r="BH14">
        <f t="shared" si="18"/>
        <v>1.6110175407454839E-3</v>
      </c>
      <c r="BI14">
        <f t="shared" si="19"/>
        <v>296.18819084167478</v>
      </c>
      <c r="BJ14">
        <f t="shared" si="20"/>
        <v>296.34299507141111</v>
      </c>
      <c r="BK14">
        <f t="shared" si="21"/>
        <v>207.99999535083771</v>
      </c>
      <c r="BL14">
        <f t="shared" si="22"/>
        <v>0.5548823433181288</v>
      </c>
      <c r="BM14">
        <f t="shared" si="23"/>
        <v>2.8262462070240373</v>
      </c>
      <c r="BN14">
        <f t="shared" si="24"/>
        <v>27.901420179450888</v>
      </c>
      <c r="BO14">
        <f t="shared" si="25"/>
        <v>15.143287244880575</v>
      </c>
      <c r="BP14">
        <f t="shared" si="26"/>
        <v>23.115592956542969</v>
      </c>
      <c r="BQ14">
        <f t="shared" si="27"/>
        <v>2.8395100224568068</v>
      </c>
      <c r="BR14">
        <f t="shared" si="28"/>
        <v>0.10422214731786594</v>
      </c>
      <c r="BS14">
        <f t="shared" si="29"/>
        <v>1.2923222037849482</v>
      </c>
      <c r="BT14">
        <f t="shared" si="30"/>
        <v>1.5471878186718586</v>
      </c>
      <c r="BU14">
        <f t="shared" si="31"/>
        <v>6.5244064005410954E-2</v>
      </c>
      <c r="BV14">
        <f t="shared" si="32"/>
        <v>22.853834921262631</v>
      </c>
      <c r="BW14">
        <f t="shared" si="33"/>
        <v>0.57465623172748392</v>
      </c>
      <c r="BX14">
        <f t="shared" si="34"/>
        <v>45.221010274350306</v>
      </c>
      <c r="BY14">
        <f t="shared" si="35"/>
        <v>391.10436628667941</v>
      </c>
      <c r="BZ14">
        <f t="shared" si="36"/>
        <v>1.2022037214701208E-2</v>
      </c>
      <c r="CA14">
        <f t="shared" si="37"/>
        <v>1522.233154296875</v>
      </c>
      <c r="CB14">
        <f t="shared" si="38"/>
        <v>1137.4641636371612</v>
      </c>
      <c r="CC14">
        <f t="shared" si="39"/>
        <v>734.623291015625</v>
      </c>
      <c r="CD14">
        <f t="shared" si="40"/>
        <v>0.40514158151719587</v>
      </c>
      <c r="CE14">
        <f t="shared" si="41"/>
        <v>0.69878912287550399</v>
      </c>
    </row>
    <row r="15" spans="1:83" x14ac:dyDescent="0.25">
      <c r="A15" s="1">
        <v>3</v>
      </c>
      <c r="B15" s="1" t="s">
        <v>98</v>
      </c>
      <c r="C15" s="1">
        <v>2235.9999991040677</v>
      </c>
      <c r="D15" s="1">
        <v>0</v>
      </c>
      <c r="E15">
        <f t="shared" si="0"/>
        <v>10.526494767047026</v>
      </c>
      <c r="F15">
        <f t="shared" si="1"/>
        <v>0.1070188366749408</v>
      </c>
      <c r="G15">
        <f t="shared" si="2"/>
        <v>226.00250635724865</v>
      </c>
      <c r="H15" s="1">
        <v>35</v>
      </c>
      <c r="I15" s="1">
        <v>0</v>
      </c>
      <c r="J15" s="1">
        <v>276.110107421875</v>
      </c>
      <c r="K15" s="1">
        <v>1798.34326171875</v>
      </c>
      <c r="L15" s="1">
        <v>0</v>
      </c>
      <c r="M15" s="1">
        <v>775.73919677734375</v>
      </c>
      <c r="N15" s="1">
        <v>548.709716796875</v>
      </c>
      <c r="O15">
        <f t="shared" si="3"/>
        <v>0.84646417994861267</v>
      </c>
      <c r="P15">
        <f t="shared" si="4"/>
        <v>1</v>
      </c>
      <c r="Q15">
        <f t="shared" si="5"/>
        <v>0.29266212268713271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1.1973754852034417E-2</v>
      </c>
      <c r="X15">
        <f t="shared" si="8"/>
        <v>0.29266212268713271</v>
      </c>
      <c r="Y15">
        <f t="shared" si="9"/>
        <v>0.56863674845038303</v>
      </c>
      <c r="Z15">
        <f t="shared" si="10"/>
        <v>1.3182317835551098</v>
      </c>
      <c r="AA15" s="1">
        <v>1097.2864990234375</v>
      </c>
      <c r="AB15" s="1">
        <v>0.5</v>
      </c>
      <c r="AC15">
        <f t="shared" si="11"/>
        <v>140.51761446966404</v>
      </c>
      <c r="AD15">
        <f t="shared" si="12"/>
        <v>1.639094840981824</v>
      </c>
      <c r="AE15">
        <f t="shared" si="13"/>
        <v>1.5372991637094302</v>
      </c>
      <c r="AF15">
        <f t="shared" si="14"/>
        <v>23.104490280151367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23.163364410400391</v>
      </c>
      <c r="AL15" s="1">
        <v>23.104490280151367</v>
      </c>
      <c r="AM15" s="1">
        <v>23.022695541381836</v>
      </c>
      <c r="AN15" s="1">
        <v>400.03945922851563</v>
      </c>
      <c r="AO15" s="1">
        <v>392.5869140625</v>
      </c>
      <c r="AP15" s="1">
        <v>11.756841659545898</v>
      </c>
      <c r="AQ15" s="1">
        <v>12.836398124694824</v>
      </c>
      <c r="AR15" s="1">
        <v>41.821044921875</v>
      </c>
      <c r="AS15" s="1">
        <v>45.661209106445313</v>
      </c>
      <c r="AT15" s="1">
        <v>299.76287841796875</v>
      </c>
      <c r="AU15" s="1">
        <v>1100</v>
      </c>
      <c r="AV15" s="1">
        <v>1.805391788482666</v>
      </c>
      <c r="AW15" s="1">
        <v>101.29827117919922</v>
      </c>
      <c r="AX15" s="1">
        <v>1.7937506437301636</v>
      </c>
      <c r="AY15" s="1">
        <v>1.9444841891527176E-2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1.4988143920898438</v>
      </c>
      <c r="BH15">
        <f t="shared" si="18"/>
        <v>1.6390948409818239E-3</v>
      </c>
      <c r="BI15">
        <f t="shared" si="19"/>
        <v>296.25449028015134</v>
      </c>
      <c r="BJ15">
        <f t="shared" si="20"/>
        <v>296.31336441040037</v>
      </c>
      <c r="BK15">
        <f t="shared" si="21"/>
        <v>175.99999606609344</v>
      </c>
      <c r="BL15">
        <f t="shared" si="22"/>
        <v>0.41758612634341979</v>
      </c>
      <c r="BM15">
        <f t="shared" si="23"/>
        <v>2.8376041019089309</v>
      </c>
      <c r="BN15">
        <f t="shared" si="24"/>
        <v>28.012364563351106</v>
      </c>
      <c r="BO15">
        <f t="shared" si="25"/>
        <v>15.175966438656282</v>
      </c>
      <c r="BP15">
        <f t="shared" si="26"/>
        <v>23.133927345275879</v>
      </c>
      <c r="BQ15">
        <f t="shared" si="27"/>
        <v>2.8426598131391509</v>
      </c>
      <c r="BR15">
        <f t="shared" si="28"/>
        <v>0.10580000617296804</v>
      </c>
      <c r="BS15">
        <f t="shared" si="29"/>
        <v>1.3003049381995007</v>
      </c>
      <c r="BT15">
        <f t="shared" si="30"/>
        <v>1.5423548749396503</v>
      </c>
      <c r="BU15">
        <f t="shared" si="31"/>
        <v>6.6233438548565809E-2</v>
      </c>
      <c r="BV15">
        <f t="shared" si="32"/>
        <v>22.893663176155272</v>
      </c>
      <c r="BW15">
        <f t="shared" si="33"/>
        <v>0.57567508814435153</v>
      </c>
      <c r="BX15">
        <f t="shared" si="34"/>
        <v>45.32433324874998</v>
      </c>
      <c r="BY15">
        <f t="shared" si="35"/>
        <v>391.05718350274719</v>
      </c>
      <c r="BZ15">
        <f t="shared" si="36"/>
        <v>1.2200424308520866E-2</v>
      </c>
      <c r="CA15">
        <f t="shared" si="37"/>
        <v>1522.233154296875</v>
      </c>
      <c r="CB15">
        <f t="shared" si="38"/>
        <v>962.64663085937502</v>
      </c>
      <c r="CC15">
        <f t="shared" si="39"/>
        <v>775.73919677734375</v>
      </c>
      <c r="CD15">
        <f t="shared" si="40"/>
        <v>0.4543960406175333</v>
      </c>
      <c r="CE15">
        <f t="shared" si="41"/>
        <v>0.67177886781328888</v>
      </c>
    </row>
    <row r="16" spans="1:83" x14ac:dyDescent="0.25">
      <c r="A16" s="1">
        <v>4</v>
      </c>
      <c r="B16" s="1" t="s">
        <v>99</v>
      </c>
      <c r="C16" s="1">
        <v>2323.9999991040677</v>
      </c>
      <c r="D16" s="1">
        <v>0</v>
      </c>
      <c r="E16">
        <f t="shared" si="0"/>
        <v>10.410289311509583</v>
      </c>
      <c r="F16">
        <f t="shared" si="1"/>
        <v>0.10869213785525818</v>
      </c>
      <c r="G16">
        <f t="shared" si="2"/>
        <v>229.8336762801448</v>
      </c>
      <c r="H16" s="1">
        <v>36</v>
      </c>
      <c r="I16" s="1">
        <v>0</v>
      </c>
      <c r="J16" s="1">
        <v>276.110107421875</v>
      </c>
      <c r="K16" s="1">
        <v>1798.34326171875</v>
      </c>
      <c r="L16" s="1">
        <v>0</v>
      </c>
      <c r="M16" s="1">
        <v>838.05731201171875</v>
      </c>
      <c r="N16" s="1">
        <v>554.7877197265625</v>
      </c>
      <c r="O16">
        <f t="shared" si="3"/>
        <v>0.84646417994861267</v>
      </c>
      <c r="P16">
        <f t="shared" si="4"/>
        <v>1</v>
      </c>
      <c r="Q16">
        <f t="shared" si="5"/>
        <v>0.33800742291142399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1.4489300762781878E-2</v>
      </c>
      <c r="X16">
        <f t="shared" si="8"/>
        <v>0.33800742291142399</v>
      </c>
      <c r="Y16">
        <f t="shared" si="9"/>
        <v>0.53398367828244697</v>
      </c>
      <c r="Z16">
        <f t="shared" si="10"/>
        <v>1.1458475881582706</v>
      </c>
      <c r="AA16" s="1">
        <v>900.0455322265625</v>
      </c>
      <c r="AB16" s="1">
        <v>0.5</v>
      </c>
      <c r="AC16">
        <f t="shared" si="11"/>
        <v>133.0967472783307</v>
      </c>
      <c r="AD16">
        <f t="shared" si="12"/>
        <v>1.6566460190981189</v>
      </c>
      <c r="AE16">
        <f t="shared" si="13"/>
        <v>1.5302992864877962</v>
      </c>
      <c r="AF16">
        <f t="shared" si="14"/>
        <v>23.073221206665039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23.141319274902344</v>
      </c>
      <c r="AL16" s="1">
        <v>23.073221206665039</v>
      </c>
      <c r="AM16" s="1">
        <v>23.021465301513672</v>
      </c>
      <c r="AN16" s="1">
        <v>399.65463256835938</v>
      </c>
      <c r="AO16" s="1">
        <v>392.27490234375</v>
      </c>
      <c r="AP16" s="1">
        <v>11.760103225708008</v>
      </c>
      <c r="AQ16" s="1">
        <v>12.851271629333496</v>
      </c>
      <c r="AR16" s="1">
        <v>41.892673492431641</v>
      </c>
      <c r="AS16" s="1">
        <v>45.779708862304688</v>
      </c>
      <c r="AT16" s="1">
        <v>299.7440185546875</v>
      </c>
      <c r="AU16" s="1">
        <v>900</v>
      </c>
      <c r="AV16" s="1">
        <v>1.8260576725006104</v>
      </c>
      <c r="AW16" s="1">
        <v>101.30850219726563</v>
      </c>
      <c r="AX16" s="1">
        <v>1.8776556253433228</v>
      </c>
      <c r="AY16" s="1">
        <v>2.3133892565965652E-2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1.4987200927734372</v>
      </c>
      <c r="BH16">
        <f t="shared" si="18"/>
        <v>1.656646019098119E-3</v>
      </c>
      <c r="BI16">
        <f t="shared" si="19"/>
        <v>296.22322120666502</v>
      </c>
      <c r="BJ16">
        <f t="shared" si="20"/>
        <v>296.29131927490232</v>
      </c>
      <c r="BK16">
        <f t="shared" si="21"/>
        <v>143.99999678134918</v>
      </c>
      <c r="BL16">
        <f t="shared" si="22"/>
        <v>0.28688086768140336</v>
      </c>
      <c r="BM16">
        <f t="shared" si="23"/>
        <v>2.8322423665857861</v>
      </c>
      <c r="BN16">
        <f t="shared" si="24"/>
        <v>27.956610799268432</v>
      </c>
      <c r="BO16">
        <f t="shared" si="25"/>
        <v>15.105339169934936</v>
      </c>
      <c r="BP16">
        <f t="shared" si="26"/>
        <v>23.107270240783691</v>
      </c>
      <c r="BQ16">
        <f t="shared" si="27"/>
        <v>2.8380812136920386</v>
      </c>
      <c r="BR16">
        <f t="shared" si="28"/>
        <v>0.10743511899034872</v>
      </c>
      <c r="BS16">
        <f t="shared" si="29"/>
        <v>1.3019430800979899</v>
      </c>
      <c r="BT16">
        <f t="shared" si="30"/>
        <v>1.5361381335940487</v>
      </c>
      <c r="BU16">
        <f t="shared" si="31"/>
        <v>6.7258764455173536E-2</v>
      </c>
      <c r="BV16">
        <f t="shared" si="32"/>
        <v>23.284105498432687</v>
      </c>
      <c r="BW16">
        <f t="shared" si="33"/>
        <v>0.58589951818722741</v>
      </c>
      <c r="BX16">
        <f t="shared" si="34"/>
        <v>45.481101863064467</v>
      </c>
      <c r="BY16">
        <f t="shared" si="35"/>
        <v>390.76205898533817</v>
      </c>
      <c r="BZ16">
        <f t="shared" si="36"/>
        <v>1.2116617202554554E-2</v>
      </c>
      <c r="CA16">
        <f t="shared" si="37"/>
        <v>1522.233154296875</v>
      </c>
      <c r="CB16">
        <f t="shared" si="38"/>
        <v>787.49758172035217</v>
      </c>
      <c r="CC16">
        <f t="shared" si="39"/>
        <v>838.05731201171875</v>
      </c>
      <c r="CD16">
        <f t="shared" si="40"/>
        <v>0.50408577526764309</v>
      </c>
      <c r="CE16">
        <f t="shared" si="41"/>
        <v>0.6308402540020821</v>
      </c>
    </row>
    <row r="17" spans="1:83" x14ac:dyDescent="0.25">
      <c r="A17" s="1">
        <v>5</v>
      </c>
      <c r="B17" s="1" t="s">
        <v>100</v>
      </c>
      <c r="C17" s="1">
        <v>2406.9999991040677</v>
      </c>
      <c r="D17" s="1">
        <v>0</v>
      </c>
      <c r="E17">
        <f t="shared" si="0"/>
        <v>10.51794710814857</v>
      </c>
      <c r="F17">
        <f t="shared" si="1"/>
        <v>0.10817232018640935</v>
      </c>
      <c r="G17">
        <f t="shared" si="2"/>
        <v>227.87803233603728</v>
      </c>
      <c r="H17" s="1">
        <v>37</v>
      </c>
      <c r="I17" s="1">
        <v>0</v>
      </c>
      <c r="J17" s="1">
        <v>276.110107421875</v>
      </c>
      <c r="K17" s="1">
        <v>1798.34326171875</v>
      </c>
      <c r="L17" s="1">
        <v>0</v>
      </c>
      <c r="M17" s="1">
        <v>955.9569091796875</v>
      </c>
      <c r="N17" s="1">
        <v>573.56207275390625</v>
      </c>
      <c r="O17">
        <f t="shared" si="3"/>
        <v>0.84646417994861267</v>
      </c>
      <c r="P17">
        <f t="shared" si="4"/>
        <v>1</v>
      </c>
      <c r="Q17">
        <f t="shared" si="5"/>
        <v>0.40001262897290696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1.8800452490782004E-2</v>
      </c>
      <c r="X17">
        <f t="shared" si="8"/>
        <v>0.40001262897290696</v>
      </c>
      <c r="Y17">
        <f t="shared" si="9"/>
        <v>0.46842355987919654</v>
      </c>
      <c r="Z17">
        <f t="shared" si="10"/>
        <v>0.88119699167394416</v>
      </c>
      <c r="AA17" s="1">
        <v>699.38946533203125</v>
      </c>
      <c r="AB17" s="1">
        <v>0.5</v>
      </c>
      <c r="AC17">
        <f t="shared" si="11"/>
        <v>122.42539992577633</v>
      </c>
      <c r="AD17">
        <f t="shared" si="12"/>
        <v>1.6572048490194249</v>
      </c>
      <c r="AE17">
        <f t="shared" si="13"/>
        <v>1.5378764557491515</v>
      </c>
      <c r="AF17">
        <f t="shared" si="14"/>
        <v>23.095499038696289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23.108739852905273</v>
      </c>
      <c r="AL17" s="1">
        <v>23.095499038696289</v>
      </c>
      <c r="AM17" s="1">
        <v>23.022724151611328</v>
      </c>
      <c r="AN17" s="1">
        <v>400.13461303710938</v>
      </c>
      <c r="AO17" s="1">
        <v>392.683837890625</v>
      </c>
      <c r="AP17" s="1">
        <v>11.724515914916992</v>
      </c>
      <c r="AQ17" s="1">
        <v>12.815888404846191</v>
      </c>
      <c r="AR17" s="1">
        <v>41.842670440673828</v>
      </c>
      <c r="AS17" s="1">
        <v>45.737579345703125</v>
      </c>
      <c r="AT17" s="1">
        <v>299.7998046875</v>
      </c>
      <c r="AU17" s="1">
        <v>700</v>
      </c>
      <c r="AV17" s="1">
        <v>1.8511173725128174</v>
      </c>
      <c r="AW17" s="1">
        <v>101.29496765136719</v>
      </c>
      <c r="AX17" s="1">
        <v>1.7805731296539307</v>
      </c>
      <c r="AY17" s="1">
        <v>2.0710129290819168E-2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1.4989990234374997</v>
      </c>
      <c r="BH17">
        <f t="shared" si="18"/>
        <v>1.6572048490194249E-3</v>
      </c>
      <c r="BI17">
        <f t="shared" si="19"/>
        <v>296.24549903869627</v>
      </c>
      <c r="BJ17">
        <f t="shared" si="20"/>
        <v>296.25873985290525</v>
      </c>
      <c r="BK17">
        <f t="shared" si="21"/>
        <v>111.99999749660492</v>
      </c>
      <c r="BL17">
        <f t="shared" si="22"/>
        <v>0.15629419528765295</v>
      </c>
      <c r="BM17">
        <f t="shared" si="23"/>
        <v>2.8360614571415783</v>
      </c>
      <c r="BN17">
        <f t="shared" si="24"/>
        <v>27.998048895208857</v>
      </c>
      <c r="BO17">
        <f t="shared" si="25"/>
        <v>15.182160490362666</v>
      </c>
      <c r="BP17">
        <f t="shared" si="26"/>
        <v>23.102119445800781</v>
      </c>
      <c r="BQ17">
        <f t="shared" si="27"/>
        <v>2.8371972620126438</v>
      </c>
      <c r="BR17">
        <f t="shared" si="28"/>
        <v>0.10692722703394589</v>
      </c>
      <c r="BS17">
        <f t="shared" si="29"/>
        <v>1.2981850013924268</v>
      </c>
      <c r="BT17">
        <f t="shared" si="30"/>
        <v>1.539012260620217</v>
      </c>
      <c r="BU17">
        <f t="shared" si="31"/>
        <v>6.6940276413518393E-2</v>
      </c>
      <c r="BV17">
        <f t="shared" si="32"/>
        <v>23.082897913936105</v>
      </c>
      <c r="BW17">
        <f t="shared" si="33"/>
        <v>0.58030917075713362</v>
      </c>
      <c r="BX17">
        <f t="shared" si="34"/>
        <v>45.281739487535354</v>
      </c>
      <c r="BY17">
        <f t="shared" si="35"/>
        <v>391.15534949317987</v>
      </c>
      <c r="BZ17">
        <f t="shared" si="36"/>
        <v>1.2176004789707309E-2</v>
      </c>
      <c r="CA17">
        <f t="shared" si="37"/>
        <v>1522.233154296875</v>
      </c>
      <c r="CB17">
        <f t="shared" si="38"/>
        <v>612.64201560020445</v>
      </c>
      <c r="CC17">
        <f t="shared" si="39"/>
        <v>955.9569091796875</v>
      </c>
      <c r="CD17">
        <f t="shared" si="40"/>
        <v>0.56247206787920578</v>
      </c>
      <c r="CE17">
        <f t="shared" si="41"/>
        <v>0.55338852012336037</v>
      </c>
    </row>
    <row r="18" spans="1:83" x14ac:dyDescent="0.25">
      <c r="A18" s="1">
        <v>6</v>
      </c>
      <c r="B18" s="1" t="s">
        <v>101</v>
      </c>
      <c r="C18" s="1">
        <v>2489.9999991040677</v>
      </c>
      <c r="D18" s="1">
        <v>0</v>
      </c>
      <c r="E18">
        <f t="shared" si="0"/>
        <v>10.172276974375848</v>
      </c>
      <c r="F18">
        <f t="shared" si="1"/>
        <v>0.10714937491360196</v>
      </c>
      <c r="G18">
        <f t="shared" si="2"/>
        <v>231.37079329766271</v>
      </c>
      <c r="H18" s="1">
        <v>38</v>
      </c>
      <c r="I18" s="1">
        <v>0</v>
      </c>
      <c r="J18" s="1">
        <v>276.110107421875</v>
      </c>
      <c r="K18" s="1">
        <v>1798.34326171875</v>
      </c>
      <c r="L18" s="1">
        <v>0</v>
      </c>
      <c r="M18" s="1">
        <v>1101.9661865234375</v>
      </c>
      <c r="N18" s="1">
        <v>598.37872314453125</v>
      </c>
      <c r="O18">
        <f t="shared" si="3"/>
        <v>0.84646417994861267</v>
      </c>
      <c r="P18">
        <f t="shared" si="4"/>
        <v>1</v>
      </c>
      <c r="Q18">
        <f t="shared" si="5"/>
        <v>0.45698994174010032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2.3214351335280447E-2</v>
      </c>
      <c r="X18">
        <f t="shared" si="8"/>
        <v>0.45698994174010032</v>
      </c>
      <c r="Y18">
        <f t="shared" si="9"/>
        <v>0.38723256567256048</v>
      </c>
      <c r="Z18">
        <f t="shared" si="10"/>
        <v>0.63194051116240979</v>
      </c>
      <c r="AA18" s="1">
        <v>548.3160400390625</v>
      </c>
      <c r="AB18" s="1">
        <v>0.5</v>
      </c>
      <c r="AC18">
        <f t="shared" si="11"/>
        <v>109.63015996324017</v>
      </c>
      <c r="AD18">
        <f t="shared" si="12"/>
        <v>1.6676282249859462</v>
      </c>
      <c r="AE18">
        <f t="shared" si="13"/>
        <v>1.5618985952990827</v>
      </c>
      <c r="AF18">
        <f t="shared" si="14"/>
        <v>23.208797454833984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23.08349609375</v>
      </c>
      <c r="AL18" s="1">
        <v>23.208797454833984</v>
      </c>
      <c r="AM18" s="1">
        <v>23.022804260253906</v>
      </c>
      <c r="AN18" s="1">
        <v>399.8372802734375</v>
      </c>
      <c r="AO18" s="1">
        <v>392.61358642578125</v>
      </c>
      <c r="AP18" s="1">
        <v>11.673852920532227</v>
      </c>
      <c r="AQ18" s="1">
        <v>12.772270202636719</v>
      </c>
      <c r="AR18" s="1">
        <v>41.721927642822266</v>
      </c>
      <c r="AS18" s="1">
        <v>45.647632598876953</v>
      </c>
      <c r="AT18" s="1">
        <v>299.76382446289063</v>
      </c>
      <c r="AU18" s="1">
        <v>550</v>
      </c>
      <c r="AV18" s="1">
        <v>1.6974295377731323</v>
      </c>
      <c r="AW18" s="1">
        <v>101.2862548828125</v>
      </c>
      <c r="AX18" s="1">
        <v>1.8164129257202148</v>
      </c>
      <c r="AY18" s="1">
        <v>1.7032379284501076E-2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1.4988191223144531</v>
      </c>
      <c r="BH18">
        <f t="shared" si="18"/>
        <v>1.6676282249859461E-3</v>
      </c>
      <c r="BI18">
        <f t="shared" si="19"/>
        <v>296.35879745483396</v>
      </c>
      <c r="BJ18">
        <f t="shared" si="20"/>
        <v>296.23349609374998</v>
      </c>
      <c r="BK18">
        <f t="shared" si="21"/>
        <v>87.999998033046722</v>
      </c>
      <c r="BL18">
        <f t="shared" si="22"/>
        <v>5.2220175616283185E-2</v>
      </c>
      <c r="BM18">
        <f t="shared" si="23"/>
        <v>2.8555540104754966</v>
      </c>
      <c r="BN18">
        <f t="shared" si="24"/>
        <v>28.192907455995414</v>
      </c>
      <c r="BO18">
        <f t="shared" si="25"/>
        <v>15.420637253358695</v>
      </c>
      <c r="BP18">
        <f t="shared" si="26"/>
        <v>23.146146774291992</v>
      </c>
      <c r="BQ18">
        <f t="shared" si="27"/>
        <v>2.844760769771765</v>
      </c>
      <c r="BR18">
        <f t="shared" si="28"/>
        <v>0.10592758618828273</v>
      </c>
      <c r="BS18">
        <f t="shared" si="29"/>
        <v>1.2936554151764139</v>
      </c>
      <c r="BT18">
        <f t="shared" si="30"/>
        <v>1.551105354595351</v>
      </c>
      <c r="BU18">
        <f t="shared" si="31"/>
        <v>6.63134379449037E-2</v>
      </c>
      <c r="BV18">
        <f t="shared" si="32"/>
        <v>23.434681142385593</v>
      </c>
      <c r="BW18">
        <f t="shared" si="33"/>
        <v>0.5893091866839929</v>
      </c>
      <c r="BX18">
        <f t="shared" si="34"/>
        <v>44.796103941890976</v>
      </c>
      <c r="BY18">
        <f t="shared" si="35"/>
        <v>391.13533148010976</v>
      </c>
      <c r="BZ18">
        <f t="shared" si="36"/>
        <v>1.1650146125779413E-2</v>
      </c>
      <c r="CA18">
        <f t="shared" si="37"/>
        <v>1522.233154296875</v>
      </c>
      <c r="CB18">
        <f t="shared" si="38"/>
        <v>481.26595540046685</v>
      </c>
      <c r="CC18">
        <f t="shared" si="39"/>
        <v>1101.9661865234375</v>
      </c>
      <c r="CD18">
        <f t="shared" si="40"/>
        <v>0.60977629894878549</v>
      </c>
      <c r="CE18">
        <f t="shared" si="41"/>
        <v>0.45747070560749387</v>
      </c>
    </row>
    <row r="19" spans="1:83" x14ac:dyDescent="0.25">
      <c r="A19" s="1">
        <v>7</v>
      </c>
      <c r="B19" s="1" t="s">
        <v>102</v>
      </c>
      <c r="C19" s="1">
        <v>2575.9999991040677</v>
      </c>
      <c r="D19" s="1">
        <v>0</v>
      </c>
      <c r="E19">
        <f t="shared" si="0"/>
        <v>9.405351519726791</v>
      </c>
      <c r="F19">
        <f t="shared" si="1"/>
        <v>0.10845626471739389</v>
      </c>
      <c r="G19">
        <f t="shared" si="2"/>
        <v>244.98135947871251</v>
      </c>
      <c r="H19" s="1">
        <v>39</v>
      </c>
      <c r="I19" s="1">
        <v>0</v>
      </c>
      <c r="J19" s="1">
        <v>276.110107421875</v>
      </c>
      <c r="K19" s="1">
        <v>1798.34326171875</v>
      </c>
      <c r="L19" s="1">
        <v>0</v>
      </c>
      <c r="M19" s="1">
        <v>1309.468994140625</v>
      </c>
      <c r="N19" s="1">
        <v>621.84368896484375</v>
      </c>
      <c r="O19">
        <f t="shared" si="3"/>
        <v>0.84646417994861267</v>
      </c>
      <c r="P19">
        <f t="shared" si="4"/>
        <v>1</v>
      </c>
      <c r="Q19">
        <f t="shared" si="5"/>
        <v>0.52511766849970687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2.9715384105137448E-2</v>
      </c>
      <c r="X19">
        <f t="shared" si="8"/>
        <v>0.52511766849970687</v>
      </c>
      <c r="Y19">
        <f t="shared" si="9"/>
        <v>0.27184702608493549</v>
      </c>
      <c r="Z19">
        <f t="shared" si="10"/>
        <v>0.37333779552295715</v>
      </c>
      <c r="AA19" s="1">
        <v>397.99655151367188</v>
      </c>
      <c r="AB19" s="1">
        <v>0.5</v>
      </c>
      <c r="AC19">
        <f t="shared" si="11"/>
        <v>91.47899004868195</v>
      </c>
      <c r="AD19">
        <f t="shared" si="12"/>
        <v>1.6803401722530178</v>
      </c>
      <c r="AE19">
        <f t="shared" si="13"/>
        <v>1.5551127681509829</v>
      </c>
      <c r="AF19">
        <f t="shared" si="14"/>
        <v>23.140926361083984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23.077461242675781</v>
      </c>
      <c r="AL19" s="1">
        <v>23.140926361083984</v>
      </c>
      <c r="AM19" s="1">
        <v>23.023567199707031</v>
      </c>
      <c r="AN19" s="1">
        <v>399.8258056640625</v>
      </c>
      <c r="AO19" s="1">
        <v>393.10870361328125</v>
      </c>
      <c r="AP19" s="1">
        <v>11.617390632629395</v>
      </c>
      <c r="AQ19" s="1">
        <v>12.724433898925781</v>
      </c>
      <c r="AR19" s="1">
        <v>41.533359527587891</v>
      </c>
      <c r="AS19" s="1">
        <v>45.491153717041016</v>
      </c>
      <c r="AT19" s="1">
        <v>299.7098388671875</v>
      </c>
      <c r="AU19" s="1">
        <v>400</v>
      </c>
      <c r="AV19" s="1">
        <v>1.676751971244812</v>
      </c>
      <c r="AW19" s="1">
        <v>101.28153991699219</v>
      </c>
      <c r="AX19" s="1">
        <v>1.7436987161636353</v>
      </c>
      <c r="AY19" s="1">
        <v>1.8937630578875542E-2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1.4985491943359373</v>
      </c>
      <c r="BH19">
        <f t="shared" si="18"/>
        <v>1.6803401722530178E-3</v>
      </c>
      <c r="BI19">
        <f t="shared" si="19"/>
        <v>296.29092636108396</v>
      </c>
      <c r="BJ19">
        <f t="shared" si="20"/>
        <v>296.22746124267576</v>
      </c>
      <c r="BK19">
        <f t="shared" si="21"/>
        <v>63.999998569488525</v>
      </c>
      <c r="BL19">
        <f t="shared" si="22"/>
        <v>-4.3264411811788188E-2</v>
      </c>
      <c r="BM19">
        <f t="shared" si="23"/>
        <v>2.843863028006163</v>
      </c>
      <c r="BN19">
        <f t="shared" si="24"/>
        <v>28.078789385873495</v>
      </c>
      <c r="BO19">
        <f t="shared" si="25"/>
        <v>15.354355486947714</v>
      </c>
      <c r="BP19">
        <f t="shared" si="26"/>
        <v>23.109193801879883</v>
      </c>
      <c r="BQ19">
        <f t="shared" si="27"/>
        <v>2.8384113866606051</v>
      </c>
      <c r="BR19">
        <f t="shared" si="28"/>
        <v>0.1072046642420683</v>
      </c>
      <c r="BS19">
        <f t="shared" si="29"/>
        <v>1.2887502598551801</v>
      </c>
      <c r="BT19">
        <f t="shared" si="30"/>
        <v>1.549661126805425</v>
      </c>
      <c r="BU19">
        <f t="shared" si="31"/>
        <v>6.7114250654219415E-2</v>
      </c>
      <c r="BV19">
        <f t="shared" si="32"/>
        <v>24.812089338962235</v>
      </c>
      <c r="BW19">
        <f t="shared" si="33"/>
        <v>0.62318986383906605</v>
      </c>
      <c r="BX19">
        <f t="shared" si="34"/>
        <v>44.82222449061468</v>
      </c>
      <c r="BY19">
        <f t="shared" si="35"/>
        <v>391.7418997565992</v>
      </c>
      <c r="BZ19">
        <f t="shared" si="36"/>
        <v>1.0761391045794983E-2</v>
      </c>
      <c r="CA19">
        <f t="shared" si="37"/>
        <v>1522.233154296875</v>
      </c>
      <c r="CB19">
        <f t="shared" si="38"/>
        <v>350.16715526580811</v>
      </c>
      <c r="CC19">
        <f t="shared" si="39"/>
        <v>1309.468994140625</v>
      </c>
      <c r="CD19">
        <f t="shared" si="40"/>
        <v>0.66542738830960735</v>
      </c>
      <c r="CE19">
        <f t="shared" si="41"/>
        <v>0.32115597153968034</v>
      </c>
    </row>
    <row r="20" spans="1:83" x14ac:dyDescent="0.25">
      <c r="A20" s="1">
        <v>8</v>
      </c>
      <c r="B20" s="1" t="s">
        <v>103</v>
      </c>
      <c r="C20" s="1">
        <v>2658.9999991040677</v>
      </c>
      <c r="D20" s="1">
        <v>0</v>
      </c>
      <c r="E20">
        <f t="shared" si="0"/>
        <v>7.7567137732315956</v>
      </c>
      <c r="F20">
        <f t="shared" si="1"/>
        <v>0.10966034002316224</v>
      </c>
      <c r="G20">
        <f t="shared" si="2"/>
        <v>271.74134121134693</v>
      </c>
      <c r="H20" s="1">
        <v>40</v>
      </c>
      <c r="I20" s="1">
        <v>0</v>
      </c>
      <c r="J20" s="1">
        <v>276.110107421875</v>
      </c>
      <c r="K20" s="1">
        <v>1798.34326171875</v>
      </c>
      <c r="L20" s="1">
        <v>0</v>
      </c>
      <c r="M20" s="1">
        <v>1484.709228515625</v>
      </c>
      <c r="N20" s="1">
        <v>607.7618408203125</v>
      </c>
      <c r="O20">
        <f t="shared" si="3"/>
        <v>0.84646417994861267</v>
      </c>
      <c r="P20">
        <f t="shared" si="4"/>
        <v>1</v>
      </c>
      <c r="Q20">
        <f t="shared" si="5"/>
        <v>0.59065261456754226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4.0027637995548759E-2</v>
      </c>
      <c r="X20">
        <f t="shared" si="8"/>
        <v>0.59065261456754226</v>
      </c>
      <c r="Y20">
        <f t="shared" si="9"/>
        <v>0.17440165060777782</v>
      </c>
      <c r="Z20">
        <f t="shared" si="10"/>
        <v>0.21124273169413005</v>
      </c>
      <c r="AA20" s="1">
        <v>249.64205932617188</v>
      </c>
      <c r="AB20" s="1">
        <v>0.5</v>
      </c>
      <c r="AC20">
        <f t="shared" si="11"/>
        <v>64.515055288388496</v>
      </c>
      <c r="AD20">
        <f t="shared" si="12"/>
        <v>1.7001557922626305</v>
      </c>
      <c r="AE20">
        <f t="shared" si="13"/>
        <v>1.5564160996157819</v>
      </c>
      <c r="AF20">
        <f t="shared" si="14"/>
        <v>23.135835647583008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23.104763031005859</v>
      </c>
      <c r="AL20" s="1">
        <v>23.135835647583008</v>
      </c>
      <c r="AM20" s="1">
        <v>23.026531219482422</v>
      </c>
      <c r="AN20" s="1">
        <v>400.02789306640625</v>
      </c>
      <c r="AO20" s="1">
        <v>394.40542602539063</v>
      </c>
      <c r="AP20" s="1">
        <v>11.582888603210449</v>
      </c>
      <c r="AQ20" s="1">
        <v>12.70278263092041</v>
      </c>
      <c r="AR20" s="1">
        <v>41.342147827148438</v>
      </c>
      <c r="AS20" s="1">
        <v>45.339321136474609</v>
      </c>
      <c r="AT20" s="1">
        <v>299.77105712890625</v>
      </c>
      <c r="AU20" s="1">
        <v>250</v>
      </c>
      <c r="AV20" s="1">
        <v>0.70536750555038452</v>
      </c>
      <c r="AW20" s="1">
        <v>101.28266906738281</v>
      </c>
      <c r="AX20" s="1">
        <v>1.6885442733764648</v>
      </c>
      <c r="AY20" s="1">
        <v>1.959347166121006E-2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1.4988552856445312</v>
      </c>
      <c r="BH20">
        <f t="shared" si="18"/>
        <v>1.7001557922626306E-3</v>
      </c>
      <c r="BI20">
        <f t="shared" si="19"/>
        <v>296.28583564758299</v>
      </c>
      <c r="BJ20">
        <f t="shared" si="20"/>
        <v>296.25476303100584</v>
      </c>
      <c r="BK20">
        <f t="shared" si="21"/>
        <v>39.999999105930328</v>
      </c>
      <c r="BL20">
        <f t="shared" si="22"/>
        <v>-0.14132642104843904</v>
      </c>
      <c r="BM20">
        <f t="shared" si="23"/>
        <v>2.8429878290581923</v>
      </c>
      <c r="BN20">
        <f t="shared" si="24"/>
        <v>28.069835197241574</v>
      </c>
      <c r="BO20">
        <f t="shared" si="25"/>
        <v>15.367052566321163</v>
      </c>
      <c r="BP20">
        <f t="shared" si="26"/>
        <v>23.120299339294434</v>
      </c>
      <c r="BQ20">
        <f t="shared" si="27"/>
        <v>2.8403182728996237</v>
      </c>
      <c r="BR20">
        <f t="shared" si="28"/>
        <v>0.10838095880075564</v>
      </c>
      <c r="BS20">
        <f t="shared" si="29"/>
        <v>1.2865717294424104</v>
      </c>
      <c r="BT20">
        <f t="shared" si="30"/>
        <v>1.5537465434572133</v>
      </c>
      <c r="BU20">
        <f t="shared" si="31"/>
        <v>6.7851893471967475E-2</v>
      </c>
      <c r="BV20">
        <f t="shared" si="32"/>
        <v>27.522688333835607</v>
      </c>
      <c r="BW20">
        <f t="shared" si="33"/>
        <v>0.68898986494636372</v>
      </c>
      <c r="BX20">
        <f t="shared" si="34"/>
        <v>44.766919155321759</v>
      </c>
      <c r="BY20">
        <f t="shared" si="35"/>
        <v>393.27820539166999</v>
      </c>
      <c r="BZ20">
        <f t="shared" si="36"/>
        <v>8.8294793262546911E-3</v>
      </c>
      <c r="CA20">
        <f t="shared" si="37"/>
        <v>1522.233154296875</v>
      </c>
      <c r="CB20">
        <f t="shared" si="38"/>
        <v>218.76668751239777</v>
      </c>
      <c r="CC20">
        <f t="shared" si="39"/>
        <v>1484.709228515625</v>
      </c>
      <c r="CD20">
        <f t="shared" si="40"/>
        <v>0.72558995980544694</v>
      </c>
      <c r="CE20">
        <f t="shared" si="41"/>
        <v>0.20603547644315609</v>
      </c>
    </row>
    <row r="21" spans="1:83" x14ac:dyDescent="0.25">
      <c r="A21" s="1">
        <v>9</v>
      </c>
      <c r="B21" s="1" t="s">
        <v>104</v>
      </c>
      <c r="C21" s="1">
        <v>2801.9999991040677</v>
      </c>
      <c r="D21" s="1">
        <v>0</v>
      </c>
      <c r="E21">
        <f t="shared" si="0"/>
        <v>5.3885333191711533</v>
      </c>
      <c r="F21">
        <f t="shared" si="1"/>
        <v>0.11215158729734616</v>
      </c>
      <c r="G21">
        <f t="shared" si="2"/>
        <v>309.45987169142171</v>
      </c>
      <c r="H21" s="1">
        <v>41</v>
      </c>
      <c r="I21" s="1">
        <v>0</v>
      </c>
      <c r="J21" s="1">
        <v>276.110107421875</v>
      </c>
      <c r="K21" s="1">
        <v>1798.34326171875</v>
      </c>
      <c r="L21" s="1">
        <v>0</v>
      </c>
      <c r="M21" s="1">
        <v>1579.6748046875</v>
      </c>
      <c r="N21" s="1">
        <v>570.587646484375</v>
      </c>
      <c r="O21">
        <f t="shared" si="3"/>
        <v>0.84646417994861267</v>
      </c>
      <c r="P21">
        <f t="shared" si="4"/>
        <v>1</v>
      </c>
      <c r="Q21">
        <f t="shared" si="5"/>
        <v>0.63879423486959275</v>
      </c>
      <c r="R21" s="1">
        <v>-1</v>
      </c>
      <c r="S21" s="1">
        <v>0.87</v>
      </c>
      <c r="T21" s="1">
        <v>0.92</v>
      </c>
      <c r="U21" s="1">
        <v>8.734858512878418</v>
      </c>
      <c r="V21">
        <f t="shared" si="6"/>
        <v>0.87436742925643929</v>
      </c>
      <c r="W21">
        <f t="shared" si="7"/>
        <v>4.8709753706203743E-2</v>
      </c>
      <c r="X21">
        <f t="shared" si="8"/>
        <v>0.63879423486959275</v>
      </c>
      <c r="Y21">
        <f t="shared" si="9"/>
        <v>0.12159439284258759</v>
      </c>
      <c r="Z21">
        <f t="shared" si="10"/>
        <v>0.13842624847998902</v>
      </c>
      <c r="AA21" s="1">
        <v>152.69779968261719</v>
      </c>
      <c r="AB21" s="1">
        <v>0.5</v>
      </c>
      <c r="AC21">
        <f t="shared" si="11"/>
        <v>42.643981167416221</v>
      </c>
      <c r="AD21">
        <f t="shared" si="12"/>
        <v>1.7286081473063299</v>
      </c>
      <c r="AE21">
        <f t="shared" si="13"/>
        <v>1.5477207926551102</v>
      </c>
      <c r="AF21">
        <f t="shared" si="14"/>
        <v>23.103977203369141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23.152259826660156</v>
      </c>
      <c r="AL21" s="1">
        <v>23.103977203369141</v>
      </c>
      <c r="AM21" s="1">
        <v>23.024570465087891</v>
      </c>
      <c r="AN21" s="1">
        <v>399.96884155273438</v>
      </c>
      <c r="AO21" s="1">
        <v>395.9171142578125</v>
      </c>
      <c r="AP21" s="1">
        <v>11.596151351928711</v>
      </c>
      <c r="AQ21" s="1">
        <v>12.734756469726563</v>
      </c>
      <c r="AR21" s="1">
        <v>41.270313262939453</v>
      </c>
      <c r="AS21" s="1">
        <v>45.32257080078125</v>
      </c>
      <c r="AT21" s="1">
        <v>299.76937866210938</v>
      </c>
      <c r="AU21" s="1">
        <v>150</v>
      </c>
      <c r="AV21" s="1">
        <v>0.50586390495300293</v>
      </c>
      <c r="AW21" s="1">
        <v>101.28150177001953</v>
      </c>
      <c r="AX21" s="1">
        <v>1.821480393409729</v>
      </c>
      <c r="AY21" s="1">
        <v>1.7779534682631493E-2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1.4988468933105465</v>
      </c>
      <c r="BH21">
        <f t="shared" si="18"/>
        <v>1.7286081473063299E-3</v>
      </c>
      <c r="BI21">
        <f t="shared" si="19"/>
        <v>296.25397720336912</v>
      </c>
      <c r="BJ21">
        <f t="shared" si="20"/>
        <v>296.30225982666013</v>
      </c>
      <c r="BK21">
        <f t="shared" si="21"/>
        <v>23.999999463558197</v>
      </c>
      <c r="BL21">
        <f t="shared" si="22"/>
        <v>-0.20680322358016931</v>
      </c>
      <c r="BM21">
        <f t="shared" si="23"/>
        <v>2.8375160525844887</v>
      </c>
      <c r="BN21">
        <f t="shared" si="24"/>
        <v>28.01613328194572</v>
      </c>
      <c r="BO21">
        <f t="shared" si="25"/>
        <v>15.281376812219158</v>
      </c>
      <c r="BP21">
        <f t="shared" si="26"/>
        <v>23.128118515014648</v>
      </c>
      <c r="BQ21">
        <f t="shared" si="27"/>
        <v>2.8416615436470707</v>
      </c>
      <c r="BR21">
        <f t="shared" si="28"/>
        <v>0.11081377078110644</v>
      </c>
      <c r="BS21">
        <f t="shared" si="29"/>
        <v>1.2897952599293785</v>
      </c>
      <c r="BT21">
        <f t="shared" si="30"/>
        <v>1.5518662837176922</v>
      </c>
      <c r="BU21">
        <f t="shared" si="31"/>
        <v>6.937757142765956E-2</v>
      </c>
      <c r="BV21">
        <f t="shared" si="32"/>
        <v>31.342560542464746</v>
      </c>
      <c r="BW21">
        <f t="shared" si="33"/>
        <v>0.78162792298467876</v>
      </c>
      <c r="BX21">
        <f t="shared" si="34"/>
        <v>44.984769589994208</v>
      </c>
      <c r="BY21">
        <f t="shared" si="35"/>
        <v>395.13404218367947</v>
      </c>
      <c r="BZ21">
        <f t="shared" si="36"/>
        <v>6.1346759305096685E-3</v>
      </c>
      <c r="CA21">
        <f t="shared" si="37"/>
        <v>1522.233154296875</v>
      </c>
      <c r="CB21">
        <f t="shared" si="38"/>
        <v>131.1551143884659</v>
      </c>
      <c r="CC21">
        <f t="shared" si="39"/>
        <v>1579.6748046875</v>
      </c>
      <c r="CD21">
        <f t="shared" si="40"/>
        <v>0.77409825559084244</v>
      </c>
      <c r="CE21">
        <f t="shared" si="41"/>
        <v>0.14364977954527192</v>
      </c>
    </row>
    <row r="22" spans="1:83" x14ac:dyDescent="0.25">
      <c r="A22" s="1">
        <v>10</v>
      </c>
      <c r="B22" s="1" t="s">
        <v>105</v>
      </c>
      <c r="C22" s="1">
        <v>2944.9999991040677</v>
      </c>
      <c r="D22" s="1">
        <v>0</v>
      </c>
      <c r="E22">
        <f t="shared" si="0"/>
        <v>3.5117908542500613</v>
      </c>
      <c r="F22">
        <f t="shared" si="1"/>
        <v>0.11008398506960936</v>
      </c>
      <c r="G22">
        <f t="shared" si="2"/>
        <v>336.51612003221203</v>
      </c>
      <c r="H22" s="1">
        <v>42</v>
      </c>
      <c r="I22" s="1">
        <v>0</v>
      </c>
      <c r="J22" s="1">
        <v>276.110107421875</v>
      </c>
      <c r="K22" s="1">
        <v>1798.34326171875</v>
      </c>
      <c r="L22" s="1">
        <v>0</v>
      </c>
      <c r="M22" s="1">
        <v>1644.697509765625</v>
      </c>
      <c r="N22" s="1">
        <v>548.75628662109375</v>
      </c>
      <c r="O22">
        <f t="shared" si="3"/>
        <v>0.84646417994861267</v>
      </c>
      <c r="P22">
        <f t="shared" si="4"/>
        <v>1</v>
      </c>
      <c r="Q22">
        <f t="shared" si="5"/>
        <v>0.66634819876434703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5.1627652878667309E-2</v>
      </c>
      <c r="X22">
        <f t="shared" si="8"/>
        <v>0.66634819876434703</v>
      </c>
      <c r="Y22">
        <f t="shared" si="9"/>
        <v>8.5437388525191504E-2</v>
      </c>
      <c r="Z22">
        <f t="shared" si="10"/>
        <v>9.3418851211746562E-2</v>
      </c>
      <c r="AA22" s="1">
        <v>97.330009460449219</v>
      </c>
      <c r="AB22" s="1">
        <v>0.5</v>
      </c>
      <c r="AC22">
        <f t="shared" si="11"/>
        <v>28.339003587869946</v>
      </c>
      <c r="AD22">
        <f t="shared" si="12"/>
        <v>1.6949942259456263</v>
      </c>
      <c r="AE22">
        <f t="shared" si="13"/>
        <v>1.5457683317750324</v>
      </c>
      <c r="AF22">
        <f t="shared" si="14"/>
        <v>23.087343215942383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23.112802505493164</v>
      </c>
      <c r="AL22" s="1">
        <v>23.087343215942383</v>
      </c>
      <c r="AM22" s="1">
        <v>23.022636413574219</v>
      </c>
      <c r="AN22" s="1">
        <v>399.99713134765625</v>
      </c>
      <c r="AO22" s="1">
        <v>397.2052001953125</v>
      </c>
      <c r="AP22" s="1">
        <v>11.609886169433594</v>
      </c>
      <c r="AQ22" s="1">
        <v>12.726260185241699</v>
      </c>
      <c r="AR22" s="1">
        <v>41.416591644287109</v>
      </c>
      <c r="AS22" s="1">
        <v>45.399097442626953</v>
      </c>
      <c r="AT22" s="1">
        <v>299.79617309570313</v>
      </c>
      <c r="AU22" s="1">
        <v>100</v>
      </c>
      <c r="AV22" s="1">
        <v>0.48296210169792175</v>
      </c>
      <c r="AW22" s="1">
        <v>101.27833557128906</v>
      </c>
      <c r="AX22" s="1">
        <v>1.7748266458511353</v>
      </c>
      <c r="AY22" s="1">
        <v>2.0074933767318726E-2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1.4989808654785155</v>
      </c>
      <c r="BH22">
        <f t="shared" si="18"/>
        <v>1.6949942259456264E-3</v>
      </c>
      <c r="BI22">
        <f t="shared" si="19"/>
        <v>296.23734321594236</v>
      </c>
      <c r="BJ22">
        <f t="shared" si="20"/>
        <v>296.26280250549314</v>
      </c>
      <c r="BK22">
        <f t="shared" si="21"/>
        <v>15.999999642372131</v>
      </c>
      <c r="BL22">
        <f t="shared" si="22"/>
        <v>-0.23390435305384324</v>
      </c>
      <c r="BM22">
        <f t="shared" si="23"/>
        <v>2.8346627813834764</v>
      </c>
      <c r="BN22">
        <f t="shared" si="24"/>
        <v>27.988836560097084</v>
      </c>
      <c r="BO22">
        <f t="shared" si="25"/>
        <v>15.262576374855385</v>
      </c>
      <c r="BP22">
        <f t="shared" si="26"/>
        <v>23.100072860717773</v>
      </c>
      <c r="BQ22">
        <f t="shared" si="27"/>
        <v>2.8368461049725355</v>
      </c>
      <c r="BR22">
        <f t="shared" si="28"/>
        <v>0.10879475772747944</v>
      </c>
      <c r="BS22">
        <f t="shared" si="29"/>
        <v>1.288894449608444</v>
      </c>
      <c r="BT22">
        <f t="shared" si="30"/>
        <v>1.5479516553640915</v>
      </c>
      <c r="BU22">
        <f t="shared" si="31"/>
        <v>6.8111389128991409E-2</v>
      </c>
      <c r="BV22">
        <f t="shared" si="32"/>
        <v>34.08179252977056</v>
      </c>
      <c r="BW22">
        <f t="shared" si="33"/>
        <v>0.84720975421958566</v>
      </c>
      <c r="BX22">
        <f t="shared" si="34"/>
        <v>44.987772001057301</v>
      </c>
      <c r="BY22">
        <f t="shared" si="35"/>
        <v>396.69485996258624</v>
      </c>
      <c r="BZ22">
        <f t="shared" si="36"/>
        <v>3.9825987733065268E-3</v>
      </c>
      <c r="CA22">
        <f t="shared" si="37"/>
        <v>1522.233154296875</v>
      </c>
      <c r="CB22">
        <f t="shared" si="38"/>
        <v>87.390973687171936</v>
      </c>
      <c r="CC22">
        <f t="shared" si="39"/>
        <v>1644.697509765625</v>
      </c>
      <c r="CD22">
        <f t="shared" si="40"/>
        <v>0.80078277884751581</v>
      </c>
      <c r="CE22">
        <f t="shared" si="41"/>
        <v>0.10093444064033313</v>
      </c>
    </row>
    <row r="23" spans="1:83" x14ac:dyDescent="0.25">
      <c r="A23" s="1">
        <v>11</v>
      </c>
      <c r="B23" s="1" t="s">
        <v>106</v>
      </c>
      <c r="C23" s="1">
        <v>3027.9999991040677</v>
      </c>
      <c r="D23" s="1">
        <v>0</v>
      </c>
      <c r="E23">
        <f t="shared" si="0"/>
        <v>1.5916088445423942</v>
      </c>
      <c r="F23">
        <f t="shared" si="1"/>
        <v>0.10818111741806867</v>
      </c>
      <c r="G23">
        <f t="shared" si="2"/>
        <v>365.17264266009539</v>
      </c>
      <c r="H23" s="1">
        <v>43</v>
      </c>
      <c r="I23" s="1">
        <v>0</v>
      </c>
      <c r="J23" s="1">
        <v>276.110107421875</v>
      </c>
      <c r="K23" s="1">
        <v>1798.34326171875</v>
      </c>
      <c r="L23" s="1">
        <v>0</v>
      </c>
      <c r="M23" s="1">
        <v>1677.902099609375</v>
      </c>
      <c r="N23" s="1">
        <v>525.857666015625</v>
      </c>
      <c r="O23">
        <f t="shared" si="3"/>
        <v>0.84646417994861267</v>
      </c>
      <c r="P23">
        <f t="shared" si="4"/>
        <v>1</v>
      </c>
      <c r="Q23">
        <f t="shared" si="5"/>
        <v>0.68659812384879448</v>
      </c>
      <c r="R23" s="1">
        <v>-1</v>
      </c>
      <c r="S23" s="1">
        <v>0.87</v>
      </c>
      <c r="T23" s="1">
        <v>0.92</v>
      </c>
      <c r="U23" s="1">
        <v>6.59271240234375</v>
      </c>
      <c r="V23">
        <f t="shared" si="6"/>
        <v>0.87329635620117185</v>
      </c>
      <c r="W23">
        <f t="shared" si="7"/>
        <v>5.9352333858711144E-2</v>
      </c>
      <c r="X23">
        <f t="shared" si="8"/>
        <v>0.68659812384879448</v>
      </c>
      <c r="Y23">
        <f t="shared" si="9"/>
        <v>6.6973399724735788E-2</v>
      </c>
      <c r="Z23">
        <f t="shared" si="10"/>
        <v>7.1780804218204611E-2</v>
      </c>
      <c r="AA23" s="1">
        <v>51.8570556640625</v>
      </c>
      <c r="AB23" s="1">
        <v>0.5</v>
      </c>
      <c r="AC23">
        <f t="shared" si="11"/>
        <v>15.546839660970964</v>
      </c>
      <c r="AD23">
        <f t="shared" si="12"/>
        <v>1.6586929298282169</v>
      </c>
      <c r="AE23">
        <f t="shared" si="13"/>
        <v>1.5390993865385543</v>
      </c>
      <c r="AF23">
        <f t="shared" si="14"/>
        <v>23.03565788269043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23.094465255737305</v>
      </c>
      <c r="AL23" s="1">
        <v>23.03565788269043</v>
      </c>
      <c r="AM23" s="1">
        <v>23.022184371948242</v>
      </c>
      <c r="AN23" s="1">
        <v>399.9095458984375</v>
      </c>
      <c r="AO23" s="1">
        <v>398.40676879882813</v>
      </c>
      <c r="AP23" s="1">
        <v>11.611699104309082</v>
      </c>
      <c r="AQ23" s="1">
        <v>12.704280853271484</v>
      </c>
      <c r="AR23" s="1">
        <v>41.470485687255859</v>
      </c>
      <c r="AS23" s="1">
        <v>45.372573852539063</v>
      </c>
      <c r="AT23" s="1">
        <v>299.77078247070313</v>
      </c>
      <c r="AU23" s="1">
        <v>50</v>
      </c>
      <c r="AV23" s="1">
        <v>0.85905855894088745</v>
      </c>
      <c r="AW23" s="1">
        <v>101.28189849853516</v>
      </c>
      <c r="AX23" s="1">
        <v>1.7562582492828369</v>
      </c>
      <c r="AY23" s="1">
        <v>2.0422309637069702E-2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1.4988539123535156</v>
      </c>
      <c r="BH23">
        <f t="shared" si="18"/>
        <v>1.6586929298282168E-3</v>
      </c>
      <c r="BI23">
        <f t="shared" si="19"/>
        <v>296.18565788269041</v>
      </c>
      <c r="BJ23">
        <f t="shared" si="20"/>
        <v>296.24446525573728</v>
      </c>
      <c r="BK23">
        <f t="shared" si="21"/>
        <v>7.9999998211860657</v>
      </c>
      <c r="BL23">
        <f t="shared" si="22"/>
        <v>-0.25801824913715643</v>
      </c>
      <c r="BM23">
        <f t="shared" si="23"/>
        <v>2.8258130704164803</v>
      </c>
      <c r="BN23">
        <f t="shared" si="24"/>
        <v>27.900474934890269</v>
      </c>
      <c r="BO23">
        <f t="shared" si="25"/>
        <v>15.196194081618785</v>
      </c>
      <c r="BP23">
        <f t="shared" si="26"/>
        <v>23.065061569213867</v>
      </c>
      <c r="BQ23">
        <f t="shared" si="27"/>
        <v>2.8308446853672957</v>
      </c>
      <c r="BR23">
        <f t="shared" si="28"/>
        <v>0.10693582290596133</v>
      </c>
      <c r="BS23">
        <f t="shared" si="29"/>
        <v>1.2867136838779261</v>
      </c>
      <c r="BT23">
        <f t="shared" si="30"/>
        <v>1.5441310014893697</v>
      </c>
      <c r="BU23">
        <f t="shared" si="31"/>
        <v>6.6945666656902214E-2</v>
      </c>
      <c r="BV23">
        <f t="shared" si="32"/>
        <v>36.985378528341627</v>
      </c>
      <c r="BW23">
        <f t="shared" si="33"/>
        <v>0.91658242594890749</v>
      </c>
      <c r="BX23">
        <f t="shared" si="34"/>
        <v>45.045541308703044</v>
      </c>
      <c r="BY23">
        <f t="shared" si="35"/>
        <v>398.17547312609469</v>
      </c>
      <c r="BZ23">
        <f t="shared" si="36"/>
        <v>1.8005850885603671E-3</v>
      </c>
      <c r="CA23">
        <f t="shared" si="37"/>
        <v>1522.233154296875</v>
      </c>
      <c r="CB23">
        <f t="shared" si="38"/>
        <v>43.664817810058594</v>
      </c>
      <c r="CC23">
        <f t="shared" si="39"/>
        <v>1677.902099609375</v>
      </c>
      <c r="CD23">
        <f t="shared" si="40"/>
        <v>0.82183693444844241</v>
      </c>
      <c r="CE23">
        <f t="shared" si="41"/>
        <v>7.9121363090404642E-2</v>
      </c>
    </row>
    <row r="24" spans="1:83" x14ac:dyDescent="0.25">
      <c r="A24" s="1">
        <v>12</v>
      </c>
      <c r="B24" s="1" t="s">
        <v>107</v>
      </c>
      <c r="C24" s="1">
        <v>3124.9999991040677</v>
      </c>
      <c r="D24" s="1">
        <v>0</v>
      </c>
      <c r="E24">
        <f t="shared" si="0"/>
        <v>-1.2096717825356216</v>
      </c>
      <c r="F24">
        <f t="shared" si="1"/>
        <v>0.10346770871693493</v>
      </c>
      <c r="G24">
        <f t="shared" si="2"/>
        <v>409.20802551338949</v>
      </c>
      <c r="H24" s="1">
        <v>44</v>
      </c>
      <c r="I24" s="1">
        <v>0</v>
      </c>
      <c r="J24" s="1">
        <v>276.110107421875</v>
      </c>
      <c r="K24" s="1">
        <v>1798.34326171875</v>
      </c>
      <c r="L24" s="1">
        <v>0</v>
      </c>
      <c r="M24" s="1">
        <v>1741.903076171875</v>
      </c>
      <c r="N24" s="1">
        <v>470.26791381835938</v>
      </c>
      <c r="O24">
        <f t="shared" si="3"/>
        <v>0.84646417994861267</v>
      </c>
      <c r="P24">
        <f t="shared" si="4"/>
        <v>1</v>
      </c>
      <c r="Q24">
        <f t="shared" si="5"/>
        <v>0.73002636010503397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0.73002636010503397</v>
      </c>
      <c r="Y24">
        <f t="shared" si="9"/>
        <v>3.1384545291388261E-2</v>
      </c>
      <c r="Z24">
        <f t="shared" si="10"/>
        <v>3.2401450068572014E-2</v>
      </c>
      <c r="AA24" s="1">
        <v>0.23018921911716461</v>
      </c>
      <c r="AB24" s="1">
        <v>0.5</v>
      </c>
      <c r="AC24">
        <f t="shared" si="11"/>
        <v>7.3099226028872852E-2</v>
      </c>
      <c r="AD24">
        <f t="shared" si="12"/>
        <v>1.5931999653557867</v>
      </c>
      <c r="AE24">
        <f t="shared" si="13"/>
        <v>1.5449906820387442</v>
      </c>
      <c r="AF24">
        <f t="shared" si="14"/>
        <v>23.039234161376953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23.086784362792969</v>
      </c>
      <c r="AL24" s="1">
        <v>23.039234161376953</v>
      </c>
      <c r="AM24" s="1">
        <v>23.024520874023438</v>
      </c>
      <c r="AN24" s="1">
        <v>400.01019287109375</v>
      </c>
      <c r="AO24" s="1">
        <v>400.39166259765625</v>
      </c>
      <c r="AP24" s="1">
        <v>11.602200508117676</v>
      </c>
      <c r="AQ24" s="1">
        <v>12.651697158813477</v>
      </c>
      <c r="AR24" s="1">
        <v>41.457305908203125</v>
      </c>
      <c r="AS24" s="1">
        <v>45.207393646240234</v>
      </c>
      <c r="AT24" s="1">
        <v>299.77099609375</v>
      </c>
      <c r="AU24" s="1">
        <v>0</v>
      </c>
      <c r="AV24" s="1">
        <v>0.60942298173904419</v>
      </c>
      <c r="AW24" s="1">
        <v>101.28553771972656</v>
      </c>
      <c r="AX24" s="1">
        <v>1.7165488004684448</v>
      </c>
      <c r="AY24" s="1">
        <v>1.8136972561478615E-2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1.4988549804687499</v>
      </c>
      <c r="BH24">
        <f t="shared" si="18"/>
        <v>1.5931999653557866E-3</v>
      </c>
      <c r="BI24">
        <f t="shared" si="19"/>
        <v>296.18923416137693</v>
      </c>
      <c r="BJ24">
        <f t="shared" si="20"/>
        <v>296.23678436279295</v>
      </c>
      <c r="BK24">
        <f t="shared" si="21"/>
        <v>0</v>
      </c>
      <c r="BL24">
        <f t="shared" si="22"/>
        <v>-0.27897402576155333</v>
      </c>
      <c r="BM24">
        <f t="shared" si="23"/>
        <v>2.826424631836304</v>
      </c>
      <c r="BN24">
        <f t="shared" si="24"/>
        <v>27.90551045557439</v>
      </c>
      <c r="BO24">
        <f t="shared" si="25"/>
        <v>15.253813296760914</v>
      </c>
      <c r="BP24">
        <f t="shared" si="26"/>
        <v>23.063009262084961</v>
      </c>
      <c r="BQ24">
        <f t="shared" si="27"/>
        <v>2.8304932364042079</v>
      </c>
      <c r="BR24">
        <f t="shared" si="28"/>
        <v>0.10232799262097633</v>
      </c>
      <c r="BS24">
        <f t="shared" si="29"/>
        <v>1.2814339497975598</v>
      </c>
      <c r="BT24">
        <f t="shared" si="30"/>
        <v>1.5490592866066482</v>
      </c>
      <c r="BU24">
        <f t="shared" si="31"/>
        <v>6.4056424447151789E-2</v>
      </c>
      <c r="BV24">
        <f t="shared" si="32"/>
        <v>41.446854903351237</v>
      </c>
      <c r="BW24">
        <f t="shared" si="33"/>
        <v>1.0220193469028165</v>
      </c>
      <c r="BX24">
        <f t="shared" si="34"/>
        <v>44.82078911716647</v>
      </c>
      <c r="BY24">
        <f t="shared" si="35"/>
        <v>400.56745443852697</v>
      </c>
      <c r="BZ24">
        <f t="shared" si="36"/>
        <v>-1.3535409146510323E-3</v>
      </c>
      <c r="CA24">
        <f t="shared" si="37"/>
        <v>1522.233154296875</v>
      </c>
      <c r="CB24">
        <f t="shared" si="38"/>
        <v>0</v>
      </c>
      <c r="CC24">
        <f t="shared" si="39"/>
        <v>1741.903076171875</v>
      </c>
      <c r="CD24">
        <f t="shared" si="40"/>
        <v>0.86754077108033989</v>
      </c>
      <c r="CE24">
        <f t="shared" si="41"/>
        <v>3.70772278790268E-2</v>
      </c>
    </row>
    <row r="25" spans="1:83" x14ac:dyDescent="0.25">
      <c r="A25" s="1">
        <v>13</v>
      </c>
      <c r="B25" s="1" t="s">
        <v>108</v>
      </c>
      <c r="C25" s="1">
        <v>4930.9999992419034</v>
      </c>
      <c r="D25" s="1">
        <v>0</v>
      </c>
      <c r="E25">
        <f t="shared" si="0"/>
        <v>-2.8048243058706075</v>
      </c>
      <c r="F25">
        <f t="shared" si="1"/>
        <v>3.2488294829572641E-2</v>
      </c>
      <c r="G25">
        <f t="shared" si="2"/>
        <v>528.07963027574954</v>
      </c>
      <c r="H25" s="1">
        <v>44</v>
      </c>
      <c r="I25" s="1">
        <v>0</v>
      </c>
      <c r="J25" s="1">
        <v>276.110107421875</v>
      </c>
      <c r="K25" s="1">
        <v>1798.34326171875</v>
      </c>
      <c r="L25" s="1">
        <v>0</v>
      </c>
      <c r="M25" s="1">
        <v>1741.903076171875</v>
      </c>
      <c r="N25" s="1">
        <v>470.26791381835938</v>
      </c>
      <c r="O25">
        <f t="shared" si="3"/>
        <v>0.84646417994861267</v>
      </c>
      <c r="P25">
        <f t="shared" si="4"/>
        <v>1</v>
      </c>
      <c r="Q25">
        <f t="shared" si="5"/>
        <v>0.73002636010503397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0.73002636010503397</v>
      </c>
      <c r="Y25">
        <f t="shared" si="9"/>
        <v>3.1384545291388261E-2</v>
      </c>
      <c r="Z25">
        <f>($K$25-M25)/M25</f>
        <v>3.2401450068572014E-2</v>
      </c>
      <c r="AA25" s="1">
        <v>0.23018921911716461</v>
      </c>
      <c r="AB25" s="1">
        <v>0.5</v>
      </c>
      <c r="AC25">
        <f t="shared" si="11"/>
        <v>7.3099226028872852E-2</v>
      </c>
      <c r="AD25">
        <f t="shared" si="12"/>
        <v>0.53359283950016656</v>
      </c>
      <c r="AE25">
        <f t="shared" si="13"/>
        <v>1.6360594705659051</v>
      </c>
      <c r="AF25">
        <f t="shared" si="14"/>
        <v>23.040624618530273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23.116382598876953</v>
      </c>
      <c r="AL25" s="1">
        <v>23.040624618530273</v>
      </c>
      <c r="AM25" s="1">
        <v>23.021718978881836</v>
      </c>
      <c r="AN25" s="1">
        <v>400.0589599609375</v>
      </c>
      <c r="AO25" s="1">
        <v>401.7869873046875</v>
      </c>
      <c r="AP25" s="1">
        <v>11.404435157775879</v>
      </c>
      <c r="AQ25" s="1">
        <v>11.756199836730957</v>
      </c>
      <c r="AR25" s="1">
        <v>40.673320770263672</v>
      </c>
      <c r="AS25" s="1">
        <v>41.927871704101563</v>
      </c>
      <c r="AT25" s="1">
        <v>299.81396484375</v>
      </c>
      <c r="AU25" s="1">
        <v>0</v>
      </c>
      <c r="AV25" s="1">
        <v>0.613761305809021</v>
      </c>
      <c r="AW25" s="1">
        <v>101.27447509765625</v>
      </c>
      <c r="AX25" s="1">
        <v>1.7590552568435669</v>
      </c>
      <c r="AY25" s="1">
        <v>2.1746296435594559E-2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1.4990698242187499</v>
      </c>
      <c r="BH25">
        <f t="shared" si="18"/>
        <v>5.3359283950016659E-4</v>
      </c>
      <c r="BI25">
        <f t="shared" si="19"/>
        <v>296.19062461853025</v>
      </c>
      <c r="BJ25">
        <f t="shared" si="20"/>
        <v>296.26638259887693</v>
      </c>
      <c r="BK25">
        <f t="shared" si="21"/>
        <v>0</v>
      </c>
      <c r="BL25">
        <f t="shared" si="22"/>
        <v>-9.0752040192979333E-2</v>
      </c>
      <c r="BM25">
        <f t="shared" si="23"/>
        <v>2.8266624381739849</v>
      </c>
      <c r="BN25">
        <f t="shared" si="24"/>
        <v>27.910906824728642</v>
      </c>
      <c r="BO25">
        <f t="shared" si="25"/>
        <v>16.154706987997685</v>
      </c>
      <c r="BP25">
        <f t="shared" si="26"/>
        <v>23.078503608703613</v>
      </c>
      <c r="BQ25">
        <f t="shared" si="27"/>
        <v>2.8331475220548707</v>
      </c>
      <c r="BR25">
        <f t="shared" si="28"/>
        <v>3.2375071726749381E-2</v>
      </c>
      <c r="BS25">
        <f t="shared" si="29"/>
        <v>1.1906029676080798</v>
      </c>
      <c r="BT25">
        <f t="shared" si="30"/>
        <v>1.6425445544467909</v>
      </c>
      <c r="BU25">
        <f t="shared" si="31"/>
        <v>2.0244561847049675E-2</v>
      </c>
      <c r="BV25">
        <f t="shared" si="32"/>
        <v>53.480987365940912</v>
      </c>
      <c r="BW25">
        <f t="shared" si="33"/>
        <v>1.3143273599234073</v>
      </c>
      <c r="BX25">
        <f t="shared" si="34"/>
        <v>41.155059461889941</v>
      </c>
      <c r="BY25">
        <f t="shared" si="35"/>
        <v>402.19458979254125</v>
      </c>
      <c r="BZ25">
        <f t="shared" si="36"/>
        <v>-2.8700712047817741E-3</v>
      </c>
      <c r="CA25">
        <f t="shared" si="37"/>
        <v>1522.233154296875</v>
      </c>
      <c r="CB25">
        <f t="shared" si="38"/>
        <v>0</v>
      </c>
      <c r="CC25">
        <f t="shared" si="39"/>
        <v>1741.903076171875</v>
      </c>
      <c r="CD25">
        <f t="shared" si="40"/>
        <v>0.86754077108033989</v>
      </c>
      <c r="CE25">
        <f t="shared" si="41"/>
        <v>3.70772278790268E-2</v>
      </c>
    </row>
  </sheetData>
  <sortState ref="A13:CE80">
    <sortCondition ref="A80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2020_07_02_1800_5_basil_14_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2020-02-10T10:25:29Z</dcterms:created>
  <dcterms:modified xsi:type="dcterms:W3CDTF">2020-02-13T09:42:46Z</dcterms:modified>
</cp:coreProperties>
</file>